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430" windowHeight="6915" activeTab="1"/>
  </bookViews>
  <sheets>
    <sheet name="NIE ZAPŁACILI" sheetId="1" r:id="rId1"/>
    <sheet name="kalendarze 2011" sheetId="2" r:id="rId2"/>
  </sheets>
  <definedNames/>
  <calcPr fullCalcOnLoad="1"/>
</workbook>
</file>

<file path=xl/sharedStrings.xml><?xml version="1.0" encoding="utf-8"?>
<sst xmlns="http://schemas.openxmlformats.org/spreadsheetml/2006/main" count="222" uniqueCount="205">
  <si>
    <t>NICK</t>
  </si>
  <si>
    <t>Wujek</t>
  </si>
  <si>
    <t>Maju</t>
  </si>
  <si>
    <t>Maras</t>
  </si>
  <si>
    <t>Wiciu125</t>
  </si>
  <si>
    <t>Rysiek</t>
  </si>
  <si>
    <t>Henry</t>
  </si>
  <si>
    <t>Danek</t>
  </si>
  <si>
    <t>Strzelec</t>
  </si>
  <si>
    <t>lp.</t>
  </si>
  <si>
    <t>Ilość</t>
  </si>
  <si>
    <t>Wysyłka</t>
  </si>
  <si>
    <t>Wpłata</t>
  </si>
  <si>
    <t>KOMENTARZE</t>
  </si>
  <si>
    <t>Alf</t>
  </si>
  <si>
    <t>Sober</t>
  </si>
  <si>
    <t>Gapa</t>
  </si>
  <si>
    <t>Komar</t>
  </si>
  <si>
    <t>Konbit</t>
  </si>
  <si>
    <t>KaczorComp</t>
  </si>
  <si>
    <t>Marcin 213</t>
  </si>
  <si>
    <t>Abdul25</t>
  </si>
  <si>
    <t>Suma</t>
  </si>
  <si>
    <t>po 21 zeta</t>
  </si>
  <si>
    <t xml:space="preserve"> - NADPŁACONE</t>
  </si>
  <si>
    <t>Ilość (szt)</t>
  </si>
  <si>
    <t xml:space="preserve"> - BRAK WPŁATY LUB NIEDOPŁACONE</t>
  </si>
  <si>
    <t>w sumie niezapłaconych kalendarzy</t>
  </si>
  <si>
    <t>nieopłaconych przesyłek</t>
  </si>
  <si>
    <t>Różnica</t>
  </si>
  <si>
    <t>Artik</t>
  </si>
  <si>
    <t>Cumuulus</t>
  </si>
  <si>
    <t>Kuki.pl</t>
  </si>
  <si>
    <t>Rambo8_w_tv</t>
  </si>
  <si>
    <t>chili</t>
  </si>
  <si>
    <t>WYSYŁKA DLA GRUPY WARSZAWSKIEJ</t>
  </si>
  <si>
    <t>Miroslaw123</t>
  </si>
  <si>
    <t>WYSYŁKA DO JACOO</t>
  </si>
  <si>
    <t>Cynciu</t>
  </si>
  <si>
    <t>WYSYŁKA DO CYNCIU: Cynciu 2szt, Tomasz 2szt</t>
  </si>
  <si>
    <t>Sławoń</t>
  </si>
  <si>
    <t>Harap</t>
  </si>
  <si>
    <t>Grzechosław</t>
  </si>
  <si>
    <t>Laszczor</t>
  </si>
  <si>
    <t>Hiszpan</t>
  </si>
  <si>
    <t>Domi</t>
  </si>
  <si>
    <t>Prosperus</t>
  </si>
  <si>
    <t>Kret</t>
  </si>
  <si>
    <t>Chankrymski</t>
  </si>
  <si>
    <t>Biedron</t>
  </si>
  <si>
    <t>Cuinhell</t>
  </si>
  <si>
    <t>GRUPA WAW: CUinHell. Biedron. Buffalo. Chili. Konbit. Wujek. baransky. 8 szt. 1 wysyłka.</t>
  </si>
  <si>
    <t>Buba</t>
  </si>
  <si>
    <t>Jacoo</t>
  </si>
  <si>
    <t>WYSYŁKA: Jacoo-1szt, Pelek-2szt, hetfield-1szt, miroslaw123-1szt, Trojan jr-2szt, MaRko-2szt, 9szt</t>
  </si>
  <si>
    <t>Czar132</t>
  </si>
  <si>
    <t>Salus</t>
  </si>
  <si>
    <t>Jason</t>
  </si>
  <si>
    <t>vasyli</t>
  </si>
  <si>
    <t>Buffalo</t>
  </si>
  <si>
    <t>Mysza</t>
  </si>
  <si>
    <t>Balcer</t>
  </si>
  <si>
    <t>Math1982</t>
  </si>
  <si>
    <t>poran</t>
  </si>
  <si>
    <t>Gdziala</t>
  </si>
  <si>
    <t>Lulejkos</t>
  </si>
  <si>
    <t>Notarius</t>
  </si>
  <si>
    <t>MaciejW</t>
  </si>
  <si>
    <t>2 WYSYŁKI (2SZT. 10,50 I 1SZT. 7,50)</t>
  </si>
  <si>
    <t>Rolo</t>
  </si>
  <si>
    <t>Remi</t>
  </si>
  <si>
    <t>Mmax</t>
  </si>
  <si>
    <t>WYSYŁKA DO MMAX: MMAX 1szt, Nowy 1szt</t>
  </si>
  <si>
    <t>Krzysimirn</t>
  </si>
  <si>
    <t>Miecio</t>
  </si>
  <si>
    <t>Hertek</t>
  </si>
  <si>
    <t>Pełek</t>
  </si>
  <si>
    <t>Klakier</t>
  </si>
  <si>
    <t>Artuxx</t>
  </si>
  <si>
    <t>Sky</t>
  </si>
  <si>
    <t>Radekbrt</t>
  </si>
  <si>
    <t>Kapral</t>
  </si>
  <si>
    <t>Ebolec</t>
  </si>
  <si>
    <t>Hetfield</t>
  </si>
  <si>
    <t>Braff</t>
  </si>
  <si>
    <t>Kewis</t>
  </si>
  <si>
    <t>Maly</t>
  </si>
  <si>
    <t>Darius</t>
  </si>
  <si>
    <t>Gumis</t>
  </si>
  <si>
    <t>Wolf</t>
  </si>
  <si>
    <t>Slawek</t>
  </si>
  <si>
    <t>Trojanjr</t>
  </si>
  <si>
    <t>Domel</t>
  </si>
  <si>
    <t>po 7,5 zeta</t>
  </si>
  <si>
    <t>po 10,5 zeta</t>
  </si>
  <si>
    <t>po 24 zeta</t>
  </si>
  <si>
    <t>10. Andrzej77 - 1 szt (wysyłka)</t>
  </si>
  <si>
    <t>11. baransky - 1 szt (wysyłka paczką zbiorczą dla ekipy WAW, szczegóły zna CUinHell)</t>
  </si>
  <si>
    <t>12. Jason - 1 szt (wysyłka)</t>
  </si>
  <si>
    <t>14. sober - 1szt. (wysyłka)</t>
  </si>
  <si>
    <t>16. NotariuS - 1szt (wysyłka)</t>
  </si>
  <si>
    <t>17. strzelec - 1 szt (wysyłka)</t>
  </si>
  <si>
    <t>20. kret - 1 szt. (wysyłka)</t>
  </si>
  <si>
    <t>21. tomas3h - 1szt. (wysyłka)</t>
  </si>
  <si>
    <t>23. Rolo - 1 szt. wysyłka emailiem</t>
  </si>
  <si>
    <t>24. marys - 1 szt.</t>
  </si>
  <si>
    <t>25. domi - 1szt (wysyłka)</t>
  </si>
  <si>
    <t>27. abdul25 - 1szt. (wysyłka )</t>
  </si>
  <si>
    <t>28. grzechosław - 1 szt.</t>
  </si>
  <si>
    <t>29. mmax - 1 szt. zapłacone, wysyłka 2 szt. bo Nowego też...</t>
  </si>
  <si>
    <t>31. prosperus - 1 szt. + wysyłka</t>
  </si>
  <si>
    <t>32. poran - 1 szt + wysyłka</t>
  </si>
  <si>
    <t>33. Biedron - 2 szt. ZAPŁACONE (wysyłka paczką zbiorczą dla ekipy WAW, szczegóły zna CUinHell)</t>
  </si>
  <si>
    <t>34. Salus - 1 szt + wysyłka</t>
  </si>
  <si>
    <t>35. gumis - 1szt + wysyłka</t>
  </si>
  <si>
    <t>36. Pełek - 2 szt (razem z Jacoo &amp; Krk company) ZAPŁACONE</t>
  </si>
  <si>
    <t>37. Wujek - 1szt opłacone wysyłka zbiorcza do CUinHel</t>
  </si>
  <si>
    <t>38. jacoo - 1szt. (wysyłka-jedna wieksza paczka dla Krk)-ZAPLACONE wraz z paczką 9szt (24pln) do Kraka</t>
  </si>
  <si>
    <t>39. Ciames - 1 szt. ( wysyłka )</t>
  </si>
  <si>
    <t>40. math1982 - 2 szt. (wysyłka)</t>
  </si>
  <si>
    <t>41. hertek - 1szt. (wysyłka)</t>
  </si>
  <si>
    <t>42. kapral - 1 szt. (wysyłka)</t>
  </si>
  <si>
    <t>43. artuxx 1 szt. (wysylka)</t>
  </si>
  <si>
    <t>44. scyzoryk 1szt. (wysyłka)</t>
  </si>
  <si>
    <t>45. Nowy 1szt. (wysyłka razem z mmax) zapłacone</t>
  </si>
  <si>
    <t>47. czar132 1szt (bez wysyłki - sąsiad)</t>
  </si>
  <si>
    <t>48. hetfield 1szt + wysyłka (razem z jacoo) zapłacone</t>
  </si>
  <si>
    <t>49. Hiszpan11 1 szt (Wysyłka)</t>
  </si>
  <si>
    <t>50. kuki.pl - 1szt + wysyłka</t>
  </si>
  <si>
    <t>51. Maras - 1szt. wysyłka</t>
  </si>
  <si>
    <t>52. Seba77 - 1szt wysyłka</t>
  </si>
  <si>
    <t>53. miroslaw123 1 szt.+ wysyłka (razem z jacoo) - wpłacone wysyłkę funduje jacoo</t>
  </si>
  <si>
    <t>55. MaRKo - 2 szt. + wysyłka (razem z resztą Krakowa)</t>
  </si>
  <si>
    <t>56. Komar - 1 szt + (wysyłka)</t>
  </si>
  <si>
    <t>57. radekbrt - 2 szt. (wysyłka)</t>
  </si>
  <si>
    <t>58. Balcer - 2 szt. + wysyłka</t>
  </si>
  <si>
    <t>59. gerard - 1 -szt. + wysyłka</t>
  </si>
  <si>
    <t>60. esoen - 1 szt. (wysyłka)</t>
  </si>
  <si>
    <t>61. Klakier 2szt. (wysyłka)</t>
  </si>
  <si>
    <t>62. Bart_ass 1szt (wysyłka)</t>
  </si>
  <si>
    <t>63. darius 2szt (wysyłka)</t>
  </si>
  <si>
    <t>64. Domel 2szt. (wysyłka)</t>
  </si>
  <si>
    <t>65. Cumuulus 1 szt. (wysyłka)</t>
  </si>
  <si>
    <t>66. wiciu125 2 szt. (wysyłka)</t>
  </si>
  <si>
    <t>67. tomasz 2 szt. (wysyłka razem z "Cynciu")zapłacone razem z Cynciu, wysyłka do Cynciu (poz.6)</t>
  </si>
  <si>
    <t>68. Harap - 1 szt. (wysyłka)</t>
  </si>
  <si>
    <t>69. braFF - 1 szt. (wysyłka)</t>
  </si>
  <si>
    <t>70. Chili - 1 szt. ZAPŁACONE (wysyłka paczką zbiorczą dla ekipy WAW do CUinHell)</t>
  </si>
  <si>
    <t>71. Henry -1 szt. [wysyłka]</t>
  </si>
  <si>
    <t>72. Wiatrak26 -1 szt. (wysyłka)</t>
  </si>
  <si>
    <t>73. Ciechu - 1 szt. ( wysyłka )</t>
  </si>
  <si>
    <t>77. rambo8_w_tv - 1 szt. (wysyłka)</t>
  </si>
  <si>
    <t>78. konbit - 1 szt. (wysyłka) (wysyłka paczką zbiorczą dla ekipy WAW, szczegóły zna CUinHell)</t>
  </si>
  <si>
    <t>79. B3stia - 1szt (wysyłka)</t>
  </si>
  <si>
    <t>80. laszczor - 1szt (wysyłka)</t>
  </si>
  <si>
    <t>81. gapa - 1 szt (wysyłka)</t>
  </si>
  <si>
    <t>82. buba - 1szt., ZAPLACONE, (wysyłka paczką zbiorczą dla ekipy WAW)</t>
  </si>
  <si>
    <t>83. mysza - 1 szt (wysyłka)</t>
  </si>
  <si>
    <t>84. KaczorComp - 1 szt. (wysyłka)</t>
  </si>
  <si>
    <t>85. Lulejkos - 1 szt. (wysyłka)</t>
  </si>
  <si>
    <t>86. krzysimirn -1 szt (wysyłka)</t>
  </si>
  <si>
    <t>88. Marcin 213 - 1 szt. (wysyłka)</t>
  </si>
  <si>
    <t>89. Maly - 2 szt (wysyłka)</t>
  </si>
  <si>
    <t>90. Ebolec -2 szt (wysyłka)</t>
  </si>
  <si>
    <t>91. MiRex 1szt.(wysyłka)</t>
  </si>
  <si>
    <t>92. RaF - 2szt (wysyłka)</t>
  </si>
  <si>
    <t>93. Danek 1szt. (wysyłka)</t>
  </si>
  <si>
    <t>94. Dan 1szt. (wysyłka)</t>
  </si>
  <si>
    <t>01. Thorin - 1 szt (bez wysyłki)</t>
  </si>
  <si>
    <t>02. Alf - 1 szt (wysyłka)</t>
  </si>
  <si>
    <t>03. Sławoń - 3 szt (wysyłka)</t>
  </si>
  <si>
    <t>04. maju - 2 szt (wysyłka)</t>
  </si>
  <si>
    <t>05. vasyli - 1szt (wysyła)</t>
  </si>
  <si>
    <t>06. Cynciu - 2szt (wysyłka) wysyłka Cynciu+tomasz 4szt, zapłacone, wysyłka do Cynciu</t>
  </si>
  <si>
    <t>07. sky - 1 szt (wysyłka)</t>
  </si>
  <si>
    <t>08. nix - 2 szt (wysyłka)</t>
  </si>
  <si>
    <t>09. Buffalo - 1 szt (ZAPŁACONE wysyłka z grupą warszawską)</t>
  </si>
  <si>
    <t>18. Wolf - 3 szt (wysyłka)</t>
  </si>
  <si>
    <t>26. maciejw - 3szt (wysyłka)</t>
  </si>
  <si>
    <t>30. ArtiK - 2 szt + wysyłka</t>
  </si>
  <si>
    <t>46. Hiszpan 1szt. + wysyłka</t>
  </si>
  <si>
    <t>74. herni74 2szt odbiore osobiscie ,jeżeli można</t>
  </si>
  <si>
    <t>75. fertek - 1 szt. (wysyłka)</t>
  </si>
  <si>
    <t>76. miecio - 1 szt.(wysyłka)</t>
  </si>
  <si>
    <t>87. Remi -2 szt (wysyłka)</t>
  </si>
  <si>
    <t>19. Rysiek -1szt.(wysyłka)</t>
  </si>
  <si>
    <t>15. Gdziala -1szt. (wysyłka)</t>
  </si>
  <si>
    <t>22. CUinHell - 1 szt. (wysyłka)</t>
  </si>
  <si>
    <r>
      <t xml:space="preserve">ZAPŁACILI </t>
    </r>
    <r>
      <rPr>
        <b/>
        <sz val="10"/>
        <color indexed="10"/>
        <rFont val="Arial CE"/>
        <family val="2"/>
      </rPr>
      <t>NIEZAPŁACILI</t>
    </r>
  </si>
  <si>
    <t>B3stia</t>
  </si>
  <si>
    <t>Bart_ass</t>
  </si>
  <si>
    <t>Tomas3h</t>
  </si>
  <si>
    <t>Nowy</t>
  </si>
  <si>
    <t>Ciames</t>
  </si>
  <si>
    <t>Fertek</t>
  </si>
  <si>
    <t>Wiatrak26</t>
  </si>
  <si>
    <t>13. chankrymski - 1szt. (wysyłka)</t>
  </si>
  <si>
    <t>54. Trojanjr - 2 szt. + wysyłka (razem z jacoo)</t>
  </si>
  <si>
    <t>Sepcio</t>
  </si>
  <si>
    <t>95. sepcio 1 szt. (wysyłka) zapłacone</t>
  </si>
  <si>
    <t>Nix</t>
  </si>
  <si>
    <t>Tomasz</t>
  </si>
  <si>
    <t>Korzen</t>
  </si>
  <si>
    <t>WYSYŁKA DO Vasyli</t>
  </si>
  <si>
    <t>Dan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</si>
</sst>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[Red]\-#,##0\ "/>
    <numFmt numFmtId="168" formatCode="#,##0,,"/>
    <numFmt numFmtId="169" formatCode="#,##0\ &quot;zł&quot;"/>
    <numFmt numFmtId="170" formatCode="0,&quot;szt&quot;"/>
    <numFmt numFmtId="171" formatCode="#,&quot; szt&quot;"/>
    <numFmt numFmtId="172" formatCode="#,##0.00\ &quot;zł&quot;"/>
    <numFmt numFmtId="173" formatCode="#,##0,&quot; szt&quot;;\-#,##0,&quot; szt&quot;"/>
    <numFmt numFmtId="174" formatCode="#,###,&quot; szt&quot;;\-#,###,&quot; szt&quot;"/>
    <numFmt numFmtId="175" formatCode="#,##0.0\ &quot;zł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b/>
      <sz val="10"/>
      <color indexed="5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4" borderId="6" xfId="0" applyFill="1" applyBorder="1" applyAlignment="1">
      <alignment/>
    </xf>
    <xf numFmtId="0" fontId="0" fillId="5" borderId="6" xfId="0" applyFill="1" applyBorder="1" applyAlignment="1">
      <alignment/>
    </xf>
    <xf numFmtId="169" fontId="1" fillId="2" borderId="0" xfId="0" applyNumberFormat="1" applyFont="1" applyFill="1" applyAlignment="1">
      <alignment/>
    </xf>
    <xf numFmtId="0" fontId="1" fillId="6" borderId="1" xfId="0" applyFont="1" applyFill="1" applyBorder="1" applyAlignment="1">
      <alignment horizontal="center"/>
    </xf>
    <xf numFmtId="169" fontId="1" fillId="6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75" fontId="1" fillId="3" borderId="1" xfId="0" applyNumberFormat="1" applyFont="1" applyFill="1" applyBorder="1" applyAlignment="1">
      <alignment horizontal="center"/>
    </xf>
    <xf numFmtId="16" fontId="1" fillId="2" borderId="0" xfId="0" applyNumberFormat="1" applyFont="1" applyFill="1" applyAlignment="1">
      <alignment/>
    </xf>
    <xf numFmtId="175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8"/>
  <sheetViews>
    <sheetView workbookViewId="0" topLeftCell="A1">
      <selection activeCell="C95" sqref="C95"/>
    </sheetView>
  </sheetViews>
  <sheetFormatPr defaultColWidth="9.00390625" defaultRowHeight="12.75"/>
  <cols>
    <col min="1" max="1" width="9.125" style="18" customWidth="1"/>
    <col min="2" max="2" width="11.25390625" style="18" hidden="1" customWidth="1"/>
    <col min="3" max="3" width="14.00390625" style="18" customWidth="1"/>
    <col min="4" max="4" width="17.00390625" style="36" hidden="1" customWidth="1"/>
    <col min="5" max="5" width="9.125" style="36" customWidth="1"/>
    <col min="6" max="16384" width="9.125" style="18" customWidth="1"/>
  </cols>
  <sheetData>
    <row r="2" ht="25.5">
      <c r="C2" s="37" t="s">
        <v>188</v>
      </c>
    </row>
    <row r="4" spans="2:5" ht="12.75">
      <c r="B4" s="18" t="e">
        <f>INDEX('kalendarze 2011'!$C$6:$C$93,MATCH(C4,'kalendarze 2011'!$C$6:$C$93,0))</f>
        <v>#N/A</v>
      </c>
      <c r="C4" s="18" t="str">
        <f>MID(D4,1,FIND(" ",D4)-1)</f>
        <v>Thorin</v>
      </c>
      <c r="D4" s="36" t="str">
        <f>MID(E4,5,20)</f>
        <v>Thorin - 1 szt (bez </v>
      </c>
      <c r="E4" s="36" t="s">
        <v>168</v>
      </c>
    </row>
    <row r="5" spans="2:5" ht="12.75">
      <c r="B5" s="18" t="str">
        <f>INDEX('kalendarze 2011'!$C$6:$C$93,MATCH(C5,'kalendarze 2011'!$C$6:$C$93,0))</f>
        <v>Alf</v>
      </c>
      <c r="C5" s="18" t="str">
        <f aca="true" t="shared" si="0" ref="C5:C68">MID(D5,1,FIND(" ",D5)-1)</f>
        <v>Alf</v>
      </c>
      <c r="D5" s="36" t="str">
        <f aca="true" t="shared" si="1" ref="D5:D68">MID(E5,5,20)</f>
        <v>Alf - 1 szt (wysyłka</v>
      </c>
      <c r="E5" s="36" t="s">
        <v>169</v>
      </c>
    </row>
    <row r="6" spans="2:5" ht="12.75">
      <c r="B6" s="18" t="str">
        <f>INDEX('kalendarze 2011'!$C$6:$C$93,MATCH(C6,'kalendarze 2011'!$C$6:$C$93,0))</f>
        <v>Sławoń</v>
      </c>
      <c r="C6" s="18" t="str">
        <f t="shared" si="0"/>
        <v>Sławoń</v>
      </c>
      <c r="D6" s="36" t="str">
        <f t="shared" si="1"/>
        <v>Sławoń - 3 szt (wysy</v>
      </c>
      <c r="E6" s="36" t="s">
        <v>170</v>
      </c>
    </row>
    <row r="7" spans="2:5" ht="12.75">
      <c r="B7" s="18" t="str">
        <f>INDEX('kalendarze 2011'!$C$6:$C$93,MATCH(C7,'kalendarze 2011'!$C$6:$C$93,0))</f>
        <v>Maju</v>
      </c>
      <c r="C7" s="18" t="str">
        <f t="shared" si="0"/>
        <v>maju</v>
      </c>
      <c r="D7" s="36" t="str">
        <f t="shared" si="1"/>
        <v>maju - 2 szt (wysyłk</v>
      </c>
      <c r="E7" s="36" t="s">
        <v>171</v>
      </c>
    </row>
    <row r="8" spans="2:5" ht="12.75">
      <c r="B8" s="18" t="str">
        <f>INDEX('kalendarze 2011'!$C$6:$C$93,MATCH(C8,'kalendarze 2011'!$C$6:$C$93,0))</f>
        <v>vasyli</v>
      </c>
      <c r="C8" s="18" t="str">
        <f t="shared" si="0"/>
        <v>vasyli</v>
      </c>
      <c r="D8" s="36" t="str">
        <f t="shared" si="1"/>
        <v>vasyli - 1szt (wysył</v>
      </c>
      <c r="E8" s="36" t="s">
        <v>172</v>
      </c>
    </row>
    <row r="9" spans="2:5" ht="12.75">
      <c r="B9" s="18" t="str">
        <f>INDEX('kalendarze 2011'!$C$6:$C$93,MATCH(C9,'kalendarze 2011'!$C$6:$C$93,0))</f>
        <v>Cynciu</v>
      </c>
      <c r="C9" s="18" t="str">
        <f t="shared" si="0"/>
        <v>Cynciu</v>
      </c>
      <c r="D9" s="36" t="str">
        <f t="shared" si="1"/>
        <v>Cynciu - 2szt (wysył</v>
      </c>
      <c r="E9" s="36" t="s">
        <v>173</v>
      </c>
    </row>
    <row r="10" spans="2:5" ht="12.75">
      <c r="B10" s="18" t="str">
        <f>INDEX('kalendarze 2011'!$C$6:$C$93,MATCH(C10,'kalendarze 2011'!$C$6:$C$93,0))</f>
        <v>Sky</v>
      </c>
      <c r="C10" s="18" t="str">
        <f t="shared" si="0"/>
        <v>sky</v>
      </c>
      <c r="D10" s="36" t="str">
        <f t="shared" si="1"/>
        <v>sky - 1 szt (wysyłka</v>
      </c>
      <c r="E10" s="36" t="s">
        <v>174</v>
      </c>
    </row>
    <row r="11" spans="2:5" ht="12.75">
      <c r="B11" s="18" t="str">
        <f>INDEX('kalendarze 2011'!$C$6:$C$93,MATCH(C11,'kalendarze 2011'!$C$6:$C$93,0))</f>
        <v>Nix</v>
      </c>
      <c r="C11" s="18" t="str">
        <f t="shared" si="0"/>
        <v>nix</v>
      </c>
      <c r="D11" s="36" t="str">
        <f t="shared" si="1"/>
        <v>nix - 2 szt (wysyłka</v>
      </c>
      <c r="E11" s="36" t="s">
        <v>175</v>
      </c>
    </row>
    <row r="12" spans="2:5" ht="12.75">
      <c r="B12" s="18" t="str">
        <f>INDEX('kalendarze 2011'!$C$6:$C$93,MATCH(C12,'kalendarze 2011'!$C$6:$C$93,0))</f>
        <v>Buffalo</v>
      </c>
      <c r="C12" s="18" t="str">
        <f t="shared" si="0"/>
        <v>Buffalo</v>
      </c>
      <c r="D12" s="36" t="str">
        <f t="shared" si="1"/>
        <v>Buffalo - 1 szt (ZAP</v>
      </c>
      <c r="E12" s="36" t="s">
        <v>176</v>
      </c>
    </row>
    <row r="13" spans="2:5" ht="12.75">
      <c r="B13" s="18" t="e">
        <f>INDEX('kalendarze 2011'!$C$6:$C$93,MATCH(C13,'kalendarze 2011'!$C$6:$C$93,0))</f>
        <v>#N/A</v>
      </c>
      <c r="C13" s="18" t="str">
        <f t="shared" si="0"/>
        <v>Andrzej77</v>
      </c>
      <c r="D13" s="36" t="str">
        <f t="shared" si="1"/>
        <v>Andrzej77 - 1 szt (w</v>
      </c>
      <c r="E13" s="36" t="s">
        <v>96</v>
      </c>
    </row>
    <row r="14" spans="2:5" ht="12.75">
      <c r="B14" s="18" t="e">
        <f>INDEX('kalendarze 2011'!$C$6:$C$93,MATCH(C14,'kalendarze 2011'!$C$6:$C$93,0))</f>
        <v>#N/A</v>
      </c>
      <c r="C14" s="18" t="str">
        <f t="shared" si="0"/>
        <v>baransky</v>
      </c>
      <c r="D14" s="36" t="str">
        <f t="shared" si="1"/>
        <v>baransky - 1 szt (wy</v>
      </c>
      <c r="E14" s="36" t="s">
        <v>97</v>
      </c>
    </row>
    <row r="15" spans="2:5" ht="12.75">
      <c r="B15" s="18" t="str">
        <f>INDEX('kalendarze 2011'!$C$6:$C$93,MATCH(C15,'kalendarze 2011'!$C$6:$C$93,0))</f>
        <v>Jason</v>
      </c>
      <c r="C15" s="18" t="str">
        <f t="shared" si="0"/>
        <v>Jason</v>
      </c>
      <c r="D15" s="36" t="str">
        <f t="shared" si="1"/>
        <v>Jason - 1 szt (wysył</v>
      </c>
      <c r="E15" s="36" t="s">
        <v>98</v>
      </c>
    </row>
    <row r="16" spans="2:5" ht="12.75">
      <c r="B16" s="18" t="str">
        <f>INDEX('kalendarze 2011'!$C$6:$C$93,MATCH(C16,'kalendarze 2011'!$C$6:$C$93,0))</f>
        <v>Chankrymski</v>
      </c>
      <c r="C16" s="18" t="str">
        <f t="shared" si="0"/>
        <v>chankrymski</v>
      </c>
      <c r="D16" s="36" t="str">
        <f t="shared" si="1"/>
        <v>chankrymski - 1szt. </v>
      </c>
      <c r="E16" s="36" t="s">
        <v>196</v>
      </c>
    </row>
    <row r="17" spans="2:5" ht="12.75">
      <c r="B17" s="18" t="str">
        <f>INDEX('kalendarze 2011'!$C$6:$C$93,MATCH(C17,'kalendarze 2011'!$C$6:$C$93,0))</f>
        <v>Sober</v>
      </c>
      <c r="C17" s="18" t="str">
        <f t="shared" si="0"/>
        <v>sober</v>
      </c>
      <c r="D17" s="36" t="str">
        <f t="shared" si="1"/>
        <v>sober - 1szt. (wysył</v>
      </c>
      <c r="E17" s="36" t="s">
        <v>99</v>
      </c>
    </row>
    <row r="18" spans="2:5" ht="12.75">
      <c r="B18" s="18" t="str">
        <f>INDEX('kalendarze 2011'!$C$6:$C$93,MATCH(C18,'kalendarze 2011'!$C$6:$C$93,0))</f>
        <v>Gdziala</v>
      </c>
      <c r="C18" s="18" t="str">
        <f t="shared" si="0"/>
        <v>Gdziala</v>
      </c>
      <c r="D18" s="36" t="str">
        <f t="shared" si="1"/>
        <v>Gdziala -1szt. (wysy</v>
      </c>
      <c r="E18" s="36" t="s">
        <v>186</v>
      </c>
    </row>
    <row r="19" spans="2:5" ht="12.75">
      <c r="B19" s="18" t="str">
        <f>INDEX('kalendarze 2011'!$C$6:$C$93,MATCH(C19,'kalendarze 2011'!$C$6:$C$93,0))</f>
        <v>Notarius</v>
      </c>
      <c r="C19" s="18" t="str">
        <f t="shared" si="0"/>
        <v>NotariuS</v>
      </c>
      <c r="D19" s="36" t="str">
        <f t="shared" si="1"/>
        <v>NotariuS - 1szt (wys</v>
      </c>
      <c r="E19" s="36" t="s">
        <v>100</v>
      </c>
    </row>
    <row r="20" spans="2:5" ht="12.75">
      <c r="B20" s="18" t="str">
        <f>INDEX('kalendarze 2011'!$C$6:$C$93,MATCH(C20,'kalendarze 2011'!$C$6:$C$93,0))</f>
        <v>Strzelec</v>
      </c>
      <c r="C20" s="18" t="str">
        <f t="shared" si="0"/>
        <v>strzelec</v>
      </c>
      <c r="D20" s="36" t="str">
        <f t="shared" si="1"/>
        <v>strzelec - 1 szt (wy</v>
      </c>
      <c r="E20" s="36" t="s">
        <v>101</v>
      </c>
    </row>
    <row r="21" spans="2:5" ht="12.75">
      <c r="B21" s="18" t="str">
        <f>INDEX('kalendarze 2011'!$C$6:$C$93,MATCH(C21,'kalendarze 2011'!$C$6:$C$93,0))</f>
        <v>Wolf</v>
      </c>
      <c r="C21" s="18" t="str">
        <f t="shared" si="0"/>
        <v>Wolf</v>
      </c>
      <c r="D21" s="36" t="str">
        <f t="shared" si="1"/>
        <v>Wolf - 3 szt (wysyłk</v>
      </c>
      <c r="E21" s="36" t="s">
        <v>177</v>
      </c>
    </row>
    <row r="22" spans="2:5" ht="12.75">
      <c r="B22" s="18" t="str">
        <f>INDEX('kalendarze 2011'!$C$6:$C$93,MATCH(C22,'kalendarze 2011'!$C$6:$C$93,0))</f>
        <v>Rysiek</v>
      </c>
      <c r="C22" s="18" t="str">
        <f t="shared" si="0"/>
        <v>Rysiek</v>
      </c>
      <c r="D22" s="36" t="str">
        <f t="shared" si="1"/>
        <v>Rysiek -1szt.(wysyłk</v>
      </c>
      <c r="E22" s="36" t="s">
        <v>185</v>
      </c>
    </row>
    <row r="23" spans="2:5" ht="12.75">
      <c r="B23" s="18" t="str">
        <f>INDEX('kalendarze 2011'!$C$6:$C$93,MATCH(C23,'kalendarze 2011'!$C$6:$C$93,0))</f>
        <v>Kret</v>
      </c>
      <c r="C23" s="18" t="str">
        <f t="shared" si="0"/>
        <v>kret</v>
      </c>
      <c r="D23" s="36" t="str">
        <f t="shared" si="1"/>
        <v>kret - 1 szt. (wysył</v>
      </c>
      <c r="E23" s="36" t="s">
        <v>102</v>
      </c>
    </row>
    <row r="24" spans="2:5" ht="12.75">
      <c r="B24" s="18" t="str">
        <f>INDEX('kalendarze 2011'!$C$6:$C$93,MATCH(C24,'kalendarze 2011'!$C$6:$C$93,0))</f>
        <v>Tomas3h</v>
      </c>
      <c r="C24" s="18" t="str">
        <f t="shared" si="0"/>
        <v>tomas3h</v>
      </c>
      <c r="D24" s="36" t="str">
        <f t="shared" si="1"/>
        <v>tomas3h - 1szt. (wys</v>
      </c>
      <c r="E24" s="36" t="s">
        <v>103</v>
      </c>
    </row>
    <row r="25" spans="2:5" ht="12.75">
      <c r="B25" s="18" t="str">
        <f>INDEX('kalendarze 2011'!$C$6:$C$93,MATCH(C25,'kalendarze 2011'!$C$6:$C$93,0))</f>
        <v>Cuinhell</v>
      </c>
      <c r="C25" s="18" t="str">
        <f t="shared" si="0"/>
        <v>CUinHell</v>
      </c>
      <c r="D25" s="36" t="str">
        <f t="shared" si="1"/>
        <v>CUinHell - 1 szt. (w</v>
      </c>
      <c r="E25" s="36" t="s">
        <v>187</v>
      </c>
    </row>
    <row r="26" spans="2:5" ht="12.75">
      <c r="B26" s="18" t="str">
        <f>INDEX('kalendarze 2011'!$C$6:$C$93,MATCH(C26,'kalendarze 2011'!$C$6:$C$93,0))</f>
        <v>Rolo</v>
      </c>
      <c r="C26" s="18" t="str">
        <f t="shared" si="0"/>
        <v>Rolo</v>
      </c>
      <c r="D26" s="36" t="str">
        <f t="shared" si="1"/>
        <v>Rolo - 1 szt. wysyłk</v>
      </c>
      <c r="E26" s="36" t="s">
        <v>104</v>
      </c>
    </row>
    <row r="27" spans="2:5" ht="12.75">
      <c r="B27" s="18" t="e">
        <f>INDEX('kalendarze 2011'!$C$6:$C$93,MATCH(C27,'kalendarze 2011'!$C$6:$C$93,0))</f>
        <v>#N/A</v>
      </c>
      <c r="C27" s="18" t="str">
        <f t="shared" si="0"/>
        <v>marys</v>
      </c>
      <c r="D27" s="36" t="str">
        <f t="shared" si="1"/>
        <v>marys - 1 szt.</v>
      </c>
      <c r="E27" s="36" t="s">
        <v>105</v>
      </c>
    </row>
    <row r="28" spans="2:5" ht="12.75">
      <c r="B28" s="18" t="str">
        <f>INDEX('kalendarze 2011'!$C$6:$C$93,MATCH(C28,'kalendarze 2011'!$C$6:$C$93,0))</f>
        <v>Domi</v>
      </c>
      <c r="C28" s="18" t="str">
        <f t="shared" si="0"/>
        <v>domi</v>
      </c>
      <c r="D28" s="36" t="str">
        <f t="shared" si="1"/>
        <v>domi - 1szt (wysyłka</v>
      </c>
      <c r="E28" s="36" t="s">
        <v>106</v>
      </c>
    </row>
    <row r="29" spans="2:5" ht="12.75">
      <c r="B29" s="18" t="str">
        <f>INDEX('kalendarze 2011'!$C$6:$C$93,MATCH(C29,'kalendarze 2011'!$C$6:$C$93,0))</f>
        <v>MaciejW</v>
      </c>
      <c r="C29" s="18" t="str">
        <f t="shared" si="0"/>
        <v>maciejw</v>
      </c>
      <c r="D29" s="36" t="str">
        <f t="shared" si="1"/>
        <v>maciejw - 3szt (wysy</v>
      </c>
      <c r="E29" s="36" t="s">
        <v>178</v>
      </c>
    </row>
    <row r="30" spans="2:5" ht="12.75">
      <c r="B30" s="18" t="str">
        <f>INDEX('kalendarze 2011'!$C$6:$C$93,MATCH(C30,'kalendarze 2011'!$C$6:$C$93,0))</f>
        <v>Abdul25</v>
      </c>
      <c r="C30" s="18" t="str">
        <f t="shared" si="0"/>
        <v>abdul25</v>
      </c>
      <c r="D30" s="36" t="str">
        <f t="shared" si="1"/>
        <v>abdul25 - 1szt. (wys</v>
      </c>
      <c r="E30" s="36" t="s">
        <v>107</v>
      </c>
    </row>
    <row r="31" spans="2:5" ht="12.75">
      <c r="B31" s="18" t="str">
        <f>INDEX('kalendarze 2011'!$C$6:$C$93,MATCH(C31,'kalendarze 2011'!$C$6:$C$93,0))</f>
        <v>Grzechosław</v>
      </c>
      <c r="C31" s="18" t="str">
        <f t="shared" si="0"/>
        <v>grzechosław</v>
      </c>
      <c r="D31" s="36" t="str">
        <f t="shared" si="1"/>
        <v>grzechosław - 1 szt.</v>
      </c>
      <c r="E31" s="36" t="s">
        <v>108</v>
      </c>
    </row>
    <row r="32" spans="2:5" ht="12.75">
      <c r="B32" s="18" t="str">
        <f>INDEX('kalendarze 2011'!$C$6:$C$93,MATCH(C32,'kalendarze 2011'!$C$6:$C$93,0))</f>
        <v>Mmax</v>
      </c>
      <c r="C32" s="18" t="str">
        <f t="shared" si="0"/>
        <v>mmax</v>
      </c>
      <c r="D32" s="36" t="str">
        <f t="shared" si="1"/>
        <v>mmax - 1 szt. zapłac</v>
      </c>
      <c r="E32" s="36" t="s">
        <v>109</v>
      </c>
    </row>
    <row r="33" spans="2:5" ht="12.75">
      <c r="B33" s="18" t="str">
        <f>INDEX('kalendarze 2011'!$C$6:$C$93,MATCH(C33,'kalendarze 2011'!$C$6:$C$93,0))</f>
        <v>Artik</v>
      </c>
      <c r="C33" s="18" t="str">
        <f t="shared" si="0"/>
        <v>ArtiK</v>
      </c>
      <c r="D33" s="36" t="str">
        <f t="shared" si="1"/>
        <v>ArtiK - 2 szt + wysy</v>
      </c>
      <c r="E33" s="36" t="s">
        <v>179</v>
      </c>
    </row>
    <row r="34" spans="2:5" ht="12.75">
      <c r="B34" s="18" t="str">
        <f>INDEX('kalendarze 2011'!$C$6:$C$93,MATCH(C34,'kalendarze 2011'!$C$6:$C$93,0))</f>
        <v>Prosperus</v>
      </c>
      <c r="C34" s="18" t="str">
        <f t="shared" si="0"/>
        <v>prosperus</v>
      </c>
      <c r="D34" s="36" t="str">
        <f t="shared" si="1"/>
        <v>prosperus - 1 szt. +</v>
      </c>
      <c r="E34" s="36" t="s">
        <v>110</v>
      </c>
    </row>
    <row r="35" spans="2:5" ht="12.75">
      <c r="B35" s="18" t="str">
        <f>INDEX('kalendarze 2011'!$C$6:$C$93,MATCH(C35,'kalendarze 2011'!$C$6:$C$93,0))</f>
        <v>poran</v>
      </c>
      <c r="C35" s="18" t="str">
        <f t="shared" si="0"/>
        <v>poran</v>
      </c>
      <c r="D35" s="36" t="str">
        <f t="shared" si="1"/>
        <v>poran - 1 szt + wysy</v>
      </c>
      <c r="E35" s="36" t="s">
        <v>111</v>
      </c>
    </row>
    <row r="36" spans="2:5" ht="12.75">
      <c r="B36" s="18" t="str">
        <f>INDEX('kalendarze 2011'!$C$6:$C$93,MATCH(C36,'kalendarze 2011'!$C$6:$C$93,0))</f>
        <v>Biedron</v>
      </c>
      <c r="C36" s="18" t="str">
        <f t="shared" si="0"/>
        <v>Biedron</v>
      </c>
      <c r="D36" s="36" t="str">
        <f t="shared" si="1"/>
        <v>Biedron - 2 szt. ZAP</v>
      </c>
      <c r="E36" s="36" t="s">
        <v>112</v>
      </c>
    </row>
    <row r="37" spans="2:5" ht="12.75">
      <c r="B37" s="18" t="str">
        <f>INDEX('kalendarze 2011'!$C$6:$C$93,MATCH(C37,'kalendarze 2011'!$C$6:$C$93,0))</f>
        <v>Salus</v>
      </c>
      <c r="C37" s="18" t="str">
        <f t="shared" si="0"/>
        <v>Salus</v>
      </c>
      <c r="D37" s="36" t="str">
        <f t="shared" si="1"/>
        <v>Salus - 1 szt + wysy</v>
      </c>
      <c r="E37" s="36" t="s">
        <v>113</v>
      </c>
    </row>
    <row r="38" spans="2:5" ht="12.75">
      <c r="B38" s="18" t="str">
        <f>INDEX('kalendarze 2011'!$C$6:$C$93,MATCH(C38,'kalendarze 2011'!$C$6:$C$93,0))</f>
        <v>Gumis</v>
      </c>
      <c r="C38" s="18" t="str">
        <f t="shared" si="0"/>
        <v>gumis</v>
      </c>
      <c r="D38" s="36" t="str">
        <f t="shared" si="1"/>
        <v>gumis - 1szt + wysył</v>
      </c>
      <c r="E38" s="36" t="s">
        <v>114</v>
      </c>
    </row>
    <row r="39" spans="2:5" ht="12.75">
      <c r="B39" s="18" t="str">
        <f>INDEX('kalendarze 2011'!$C$6:$C$93,MATCH(C39,'kalendarze 2011'!$C$6:$C$93,0))</f>
        <v>Pełek</v>
      </c>
      <c r="C39" s="18" t="str">
        <f t="shared" si="0"/>
        <v>Pełek</v>
      </c>
      <c r="D39" s="36" t="str">
        <f t="shared" si="1"/>
        <v>Pełek - 2 szt (razem</v>
      </c>
      <c r="E39" s="36" t="s">
        <v>115</v>
      </c>
    </row>
    <row r="40" spans="2:5" ht="12.75">
      <c r="B40" s="18" t="str">
        <f>INDEX('kalendarze 2011'!$C$6:$C$93,MATCH(C40,'kalendarze 2011'!$C$6:$C$93,0))</f>
        <v>Wujek</v>
      </c>
      <c r="C40" s="18" t="str">
        <f t="shared" si="0"/>
        <v>Wujek</v>
      </c>
      <c r="D40" s="36" t="str">
        <f t="shared" si="1"/>
        <v>Wujek - 1szt opłacon</v>
      </c>
      <c r="E40" s="36" t="s">
        <v>116</v>
      </c>
    </row>
    <row r="41" spans="2:5" ht="12.75">
      <c r="B41" s="18" t="str">
        <f>INDEX('kalendarze 2011'!$C$6:$C$93,MATCH(C41,'kalendarze 2011'!$C$6:$C$93,0))</f>
        <v>Jacoo</v>
      </c>
      <c r="C41" s="18" t="str">
        <f t="shared" si="0"/>
        <v>jacoo</v>
      </c>
      <c r="D41" s="36" t="str">
        <f t="shared" si="1"/>
        <v>jacoo - 1szt. (wysył</v>
      </c>
      <c r="E41" s="36" t="s">
        <v>117</v>
      </c>
    </row>
    <row r="42" spans="2:5" ht="12.75">
      <c r="B42" s="18" t="str">
        <f>INDEX('kalendarze 2011'!$C$6:$C$93,MATCH(C42,'kalendarze 2011'!$C$6:$C$93,0))</f>
        <v>Ciames</v>
      </c>
      <c r="C42" s="18" t="str">
        <f t="shared" si="0"/>
        <v>Ciames</v>
      </c>
      <c r="D42" s="36" t="str">
        <f t="shared" si="1"/>
        <v>Ciames - 1 szt. ( wy</v>
      </c>
      <c r="E42" s="36" t="s">
        <v>118</v>
      </c>
    </row>
    <row r="43" spans="2:5" ht="12.75">
      <c r="B43" s="18" t="str">
        <f>INDEX('kalendarze 2011'!$C$6:$C$93,MATCH(C43,'kalendarze 2011'!$C$6:$C$93,0))</f>
        <v>Math1982</v>
      </c>
      <c r="C43" s="18" t="str">
        <f t="shared" si="0"/>
        <v>math1982</v>
      </c>
      <c r="D43" s="36" t="str">
        <f t="shared" si="1"/>
        <v>math1982 - 2 szt. (w</v>
      </c>
      <c r="E43" s="36" t="s">
        <v>119</v>
      </c>
    </row>
    <row r="44" spans="2:5" ht="12.75">
      <c r="B44" s="18" t="str">
        <f>INDEX('kalendarze 2011'!$C$6:$C$93,MATCH(C44,'kalendarze 2011'!$C$6:$C$93,0))</f>
        <v>Hertek</v>
      </c>
      <c r="C44" s="18" t="str">
        <f t="shared" si="0"/>
        <v>hertek</v>
      </c>
      <c r="D44" s="36" t="str">
        <f t="shared" si="1"/>
        <v>hertek - 1szt. (wysy</v>
      </c>
      <c r="E44" s="36" t="s">
        <v>120</v>
      </c>
    </row>
    <row r="45" spans="2:5" ht="12.75">
      <c r="B45" s="18" t="str">
        <f>INDEX('kalendarze 2011'!$C$6:$C$93,MATCH(C45,'kalendarze 2011'!$C$6:$C$93,0))</f>
        <v>Kapral</v>
      </c>
      <c r="C45" s="18" t="str">
        <f t="shared" si="0"/>
        <v>kapral</v>
      </c>
      <c r="D45" s="36" t="str">
        <f t="shared" si="1"/>
        <v>kapral - 1 szt. (wys</v>
      </c>
      <c r="E45" s="36" t="s">
        <v>121</v>
      </c>
    </row>
    <row r="46" spans="2:5" ht="12.75">
      <c r="B46" s="18" t="str">
        <f>INDEX('kalendarze 2011'!$C$6:$C$93,MATCH(C46,'kalendarze 2011'!$C$6:$C$93,0))</f>
        <v>Artuxx</v>
      </c>
      <c r="C46" s="18" t="str">
        <f t="shared" si="0"/>
        <v>artuxx</v>
      </c>
      <c r="D46" s="36" t="str">
        <f t="shared" si="1"/>
        <v>artuxx 1 szt. (wysyl</v>
      </c>
      <c r="E46" s="36" t="s">
        <v>122</v>
      </c>
    </row>
    <row r="47" spans="2:5" ht="12.75">
      <c r="B47" s="18" t="e">
        <f>INDEX('kalendarze 2011'!$C$6:$C$93,MATCH(C47,'kalendarze 2011'!$C$6:$C$93,0))</f>
        <v>#N/A</v>
      </c>
      <c r="C47" s="18" t="str">
        <f t="shared" si="0"/>
        <v>scyzoryk</v>
      </c>
      <c r="D47" s="36" t="str">
        <f t="shared" si="1"/>
        <v>scyzoryk 1szt. (wysy</v>
      </c>
      <c r="E47" s="36" t="s">
        <v>123</v>
      </c>
    </row>
    <row r="48" spans="2:5" ht="12.75">
      <c r="B48" s="18" t="str">
        <f>INDEX('kalendarze 2011'!$C$6:$C$93,MATCH(C48,'kalendarze 2011'!$C$6:$C$93,0))</f>
        <v>Nowy</v>
      </c>
      <c r="C48" s="18" t="str">
        <f t="shared" si="0"/>
        <v>Nowy</v>
      </c>
      <c r="D48" s="36" t="str">
        <f t="shared" si="1"/>
        <v>Nowy 1szt. (wysyłka </v>
      </c>
      <c r="E48" s="36" t="s">
        <v>124</v>
      </c>
    </row>
    <row r="49" spans="2:5" ht="12.75">
      <c r="B49" s="18" t="str">
        <f>INDEX('kalendarze 2011'!$C$6:$C$93,MATCH(C49,'kalendarze 2011'!$C$6:$C$93,0))</f>
        <v>Hiszpan</v>
      </c>
      <c r="C49" s="18" t="str">
        <f t="shared" si="0"/>
        <v>Hiszpan</v>
      </c>
      <c r="D49" s="36" t="str">
        <f t="shared" si="1"/>
        <v>Hiszpan 1szt. + wysy</v>
      </c>
      <c r="E49" s="36" t="s">
        <v>180</v>
      </c>
    </row>
    <row r="50" spans="2:5" ht="12.75">
      <c r="B50" s="18" t="str">
        <f>INDEX('kalendarze 2011'!$C$6:$C$93,MATCH(C50,'kalendarze 2011'!$C$6:$C$93,0))</f>
        <v>Czar132</v>
      </c>
      <c r="C50" s="18" t="str">
        <f t="shared" si="0"/>
        <v>czar132</v>
      </c>
      <c r="D50" s="36" t="str">
        <f t="shared" si="1"/>
        <v>czar132 1szt (bez wy</v>
      </c>
      <c r="E50" s="36" t="s">
        <v>125</v>
      </c>
    </row>
    <row r="51" spans="2:5" ht="12.75">
      <c r="B51" s="18" t="str">
        <f>INDEX('kalendarze 2011'!$C$6:$C$93,MATCH(C51,'kalendarze 2011'!$C$6:$C$93,0))</f>
        <v>Hetfield</v>
      </c>
      <c r="C51" s="18" t="str">
        <f t="shared" si="0"/>
        <v>hetfield</v>
      </c>
      <c r="D51" s="36" t="str">
        <f t="shared" si="1"/>
        <v>hetfield 1szt + wysy</v>
      </c>
      <c r="E51" s="36" t="s">
        <v>126</v>
      </c>
    </row>
    <row r="52" spans="2:5" ht="12.75">
      <c r="B52" s="18" t="e">
        <f>INDEX('kalendarze 2011'!$C$6:$C$93,MATCH(C52,'kalendarze 2011'!$C$6:$C$93,0))</f>
        <v>#N/A</v>
      </c>
      <c r="C52" s="18" t="str">
        <f t="shared" si="0"/>
        <v>Hiszpan11</v>
      </c>
      <c r="D52" s="36" t="str">
        <f t="shared" si="1"/>
        <v>Hiszpan11 1 szt (Wys</v>
      </c>
      <c r="E52" s="36" t="s">
        <v>127</v>
      </c>
    </row>
    <row r="53" spans="2:5" ht="12.75">
      <c r="B53" s="18" t="str">
        <f>INDEX('kalendarze 2011'!$C$6:$C$93,MATCH(C53,'kalendarze 2011'!$C$6:$C$93,0))</f>
        <v>Kuki.pl</v>
      </c>
      <c r="C53" s="18" t="str">
        <f t="shared" si="0"/>
        <v>kuki.pl</v>
      </c>
      <c r="D53" s="36" t="str">
        <f t="shared" si="1"/>
        <v>kuki.pl - 1szt + wys</v>
      </c>
      <c r="E53" s="36" t="s">
        <v>128</v>
      </c>
    </row>
    <row r="54" spans="2:5" ht="12.75">
      <c r="B54" s="18" t="str">
        <f>INDEX('kalendarze 2011'!$C$6:$C$93,MATCH(C54,'kalendarze 2011'!$C$6:$C$93,0))</f>
        <v>Maras</v>
      </c>
      <c r="C54" s="18" t="str">
        <f t="shared" si="0"/>
        <v>Maras</v>
      </c>
      <c r="D54" s="36" t="str">
        <f t="shared" si="1"/>
        <v>Maras - 1szt. wysyłk</v>
      </c>
      <c r="E54" s="36" t="s">
        <v>129</v>
      </c>
    </row>
    <row r="55" spans="2:5" ht="12.75">
      <c r="B55" s="18" t="e">
        <f>INDEX('kalendarze 2011'!$C$6:$C$93,MATCH(C55,'kalendarze 2011'!$C$6:$C$93,0))</f>
        <v>#N/A</v>
      </c>
      <c r="C55" s="18" t="str">
        <f t="shared" si="0"/>
        <v>Seba77</v>
      </c>
      <c r="D55" s="36" t="str">
        <f t="shared" si="1"/>
        <v>Seba77 - 1szt wysyłk</v>
      </c>
      <c r="E55" s="36" t="s">
        <v>130</v>
      </c>
    </row>
    <row r="56" spans="2:5" ht="12.75">
      <c r="B56" s="18" t="str">
        <f>INDEX('kalendarze 2011'!$C$6:$C$93,MATCH(C56,'kalendarze 2011'!$C$6:$C$93,0))</f>
        <v>Miroslaw123</v>
      </c>
      <c r="C56" s="18" t="str">
        <f t="shared" si="0"/>
        <v>miroslaw123</v>
      </c>
      <c r="D56" s="36" t="str">
        <f t="shared" si="1"/>
        <v>miroslaw123 1 szt.+ </v>
      </c>
      <c r="E56" s="36" t="s">
        <v>131</v>
      </c>
    </row>
    <row r="57" spans="2:5" ht="12.75">
      <c r="B57" s="18" t="str">
        <f>INDEX('kalendarze 2011'!$C$6:$C$93,MATCH(C57,'kalendarze 2011'!$C$6:$C$93,0))</f>
        <v>Trojanjr</v>
      </c>
      <c r="C57" s="18" t="str">
        <f t="shared" si="0"/>
        <v>Trojanjr</v>
      </c>
      <c r="D57" s="36" t="str">
        <f t="shared" si="1"/>
        <v>Trojanjr - 2 szt. + </v>
      </c>
      <c r="E57" s="36" t="s">
        <v>197</v>
      </c>
    </row>
    <row r="58" spans="2:5" ht="12.75">
      <c r="B58" s="18" t="e">
        <f>INDEX('kalendarze 2011'!$C$6:$C$93,MATCH(C58,'kalendarze 2011'!$C$6:$C$93,0))</f>
        <v>#N/A</v>
      </c>
      <c r="C58" s="18" t="str">
        <f t="shared" si="0"/>
        <v>MaRKo</v>
      </c>
      <c r="D58" s="36" t="str">
        <f t="shared" si="1"/>
        <v>MaRKo - 2 szt. + wys</v>
      </c>
      <c r="E58" s="36" t="s">
        <v>132</v>
      </c>
    </row>
    <row r="59" spans="2:5" ht="12.75">
      <c r="B59" s="18" t="str">
        <f>INDEX('kalendarze 2011'!$C$6:$C$93,MATCH(C59,'kalendarze 2011'!$C$6:$C$93,0))</f>
        <v>Komar</v>
      </c>
      <c r="C59" s="18" t="str">
        <f t="shared" si="0"/>
        <v>Komar</v>
      </c>
      <c r="D59" s="36" t="str">
        <f t="shared" si="1"/>
        <v>Komar - 1 szt + (wys</v>
      </c>
      <c r="E59" s="36" t="s">
        <v>133</v>
      </c>
    </row>
    <row r="60" spans="2:5" ht="12.75">
      <c r="B60" s="18" t="str">
        <f>INDEX('kalendarze 2011'!$C$6:$C$93,MATCH(C60,'kalendarze 2011'!$C$6:$C$93,0))</f>
        <v>Radekbrt</v>
      </c>
      <c r="C60" s="18" t="str">
        <f t="shared" si="0"/>
        <v>radekbrt</v>
      </c>
      <c r="D60" s="36" t="str">
        <f t="shared" si="1"/>
        <v>radekbrt - 2 szt. (w</v>
      </c>
      <c r="E60" s="36" t="s">
        <v>134</v>
      </c>
    </row>
    <row r="61" spans="2:5" ht="12.75">
      <c r="B61" s="18" t="str">
        <f>INDEX('kalendarze 2011'!$C$6:$C$93,MATCH(C61,'kalendarze 2011'!$C$6:$C$93,0))</f>
        <v>Balcer</v>
      </c>
      <c r="C61" s="18" t="str">
        <f t="shared" si="0"/>
        <v>Balcer</v>
      </c>
      <c r="D61" s="36" t="str">
        <f t="shared" si="1"/>
        <v>Balcer - 2 szt. + wy</v>
      </c>
      <c r="E61" s="36" t="s">
        <v>135</v>
      </c>
    </row>
    <row r="62" spans="2:5" ht="12.75">
      <c r="B62" s="18" t="e">
        <f>INDEX('kalendarze 2011'!$C$6:$C$93,MATCH(C62,'kalendarze 2011'!$C$6:$C$93,0))</f>
        <v>#N/A</v>
      </c>
      <c r="C62" s="18" t="str">
        <f t="shared" si="0"/>
        <v>gerard</v>
      </c>
      <c r="D62" s="36" t="str">
        <f t="shared" si="1"/>
        <v>gerard - 1 -szt. + w</v>
      </c>
      <c r="E62" s="36" t="s">
        <v>136</v>
      </c>
    </row>
    <row r="63" spans="2:5" ht="12.75">
      <c r="B63" s="18" t="e">
        <f>INDEX('kalendarze 2011'!$C$6:$C$93,MATCH(C63,'kalendarze 2011'!$C$6:$C$93,0))</f>
        <v>#N/A</v>
      </c>
      <c r="C63" s="18" t="str">
        <f t="shared" si="0"/>
        <v>esoen</v>
      </c>
      <c r="D63" s="36" t="str">
        <f t="shared" si="1"/>
        <v>esoen - 1 szt. (wysy</v>
      </c>
      <c r="E63" s="36" t="s">
        <v>137</v>
      </c>
    </row>
    <row r="64" spans="2:5" ht="12.75">
      <c r="B64" s="18" t="str">
        <f>INDEX('kalendarze 2011'!$C$6:$C$93,MATCH(C64,'kalendarze 2011'!$C$6:$C$93,0))</f>
        <v>Klakier</v>
      </c>
      <c r="C64" s="18" t="str">
        <f t="shared" si="0"/>
        <v>Klakier</v>
      </c>
      <c r="D64" s="36" t="str">
        <f t="shared" si="1"/>
        <v>Klakier 2szt. (wysył</v>
      </c>
      <c r="E64" s="36" t="s">
        <v>138</v>
      </c>
    </row>
    <row r="65" spans="2:5" ht="12.75">
      <c r="B65" s="18" t="str">
        <f>INDEX('kalendarze 2011'!$C$6:$C$93,MATCH(C65,'kalendarze 2011'!$C$6:$C$93,0))</f>
        <v>Bart_ass</v>
      </c>
      <c r="C65" s="18" t="str">
        <f t="shared" si="0"/>
        <v>Bart_ass</v>
      </c>
      <c r="D65" s="36" t="str">
        <f t="shared" si="1"/>
        <v>Bart_ass 1szt (wysył</v>
      </c>
      <c r="E65" s="36" t="s">
        <v>139</v>
      </c>
    </row>
    <row r="66" spans="2:5" ht="12.75">
      <c r="B66" s="18" t="str">
        <f>INDEX('kalendarze 2011'!$C$6:$C$93,MATCH(C66,'kalendarze 2011'!$C$6:$C$93,0))</f>
        <v>Darius</v>
      </c>
      <c r="C66" s="18" t="str">
        <f t="shared" si="0"/>
        <v>darius</v>
      </c>
      <c r="D66" s="36" t="str">
        <f t="shared" si="1"/>
        <v>darius 2szt (wysyłka</v>
      </c>
      <c r="E66" s="36" t="s">
        <v>140</v>
      </c>
    </row>
    <row r="67" spans="2:5" ht="12.75">
      <c r="B67" s="18" t="str">
        <f>INDEX('kalendarze 2011'!$C$6:$C$93,MATCH(C67,'kalendarze 2011'!$C$6:$C$93,0))</f>
        <v>Domel</v>
      </c>
      <c r="C67" s="18" t="str">
        <f t="shared" si="0"/>
        <v>Domel</v>
      </c>
      <c r="D67" s="36" t="str">
        <f t="shared" si="1"/>
        <v>Domel 2szt. (wysyłka</v>
      </c>
      <c r="E67" s="36" t="s">
        <v>141</v>
      </c>
    </row>
    <row r="68" spans="2:5" ht="12.75">
      <c r="B68" s="18" t="str">
        <f>INDEX('kalendarze 2011'!$C$6:$C$93,MATCH(C68,'kalendarze 2011'!$C$6:$C$93,0))</f>
        <v>Cumuulus</v>
      </c>
      <c r="C68" s="18" t="str">
        <f t="shared" si="0"/>
        <v>Cumuulus</v>
      </c>
      <c r="D68" s="36" t="str">
        <f t="shared" si="1"/>
        <v>Cumuulus 1 szt. (wys</v>
      </c>
      <c r="E68" s="36" t="s">
        <v>142</v>
      </c>
    </row>
    <row r="69" spans="2:5" ht="12.75">
      <c r="B69" s="18" t="str">
        <f>INDEX('kalendarze 2011'!$C$6:$C$93,MATCH(C69,'kalendarze 2011'!$C$6:$C$93,0))</f>
        <v>Wiciu125</v>
      </c>
      <c r="C69" s="18" t="str">
        <f aca="true" t="shared" si="2" ref="C69:C97">MID(D69,1,FIND(" ",D69)-1)</f>
        <v>wiciu125</v>
      </c>
      <c r="D69" s="36" t="str">
        <f aca="true" t="shared" si="3" ref="D69:D97">MID(E69,5,20)</f>
        <v>wiciu125 2 szt. (wys</v>
      </c>
      <c r="E69" s="36" t="s">
        <v>143</v>
      </c>
    </row>
    <row r="70" spans="2:5" ht="12.75">
      <c r="B70" s="18" t="str">
        <f>INDEX('kalendarze 2011'!$C$6:$C$93,MATCH(C70,'kalendarze 2011'!$C$6:$C$93,0))</f>
        <v>Tomasz</v>
      </c>
      <c r="C70" s="18" t="str">
        <f t="shared" si="2"/>
        <v>tomasz</v>
      </c>
      <c r="D70" s="36" t="str">
        <f t="shared" si="3"/>
        <v>tomasz 2 szt. (wysył</v>
      </c>
      <c r="E70" s="36" t="s">
        <v>144</v>
      </c>
    </row>
    <row r="71" spans="2:5" ht="12.75">
      <c r="B71" s="18" t="str">
        <f>INDEX('kalendarze 2011'!$C$6:$C$93,MATCH(C71,'kalendarze 2011'!$C$6:$C$93,0))</f>
        <v>Harap</v>
      </c>
      <c r="C71" s="18" t="str">
        <f t="shared" si="2"/>
        <v>Harap</v>
      </c>
      <c r="D71" s="36" t="str">
        <f t="shared" si="3"/>
        <v>Harap - 1 szt. (wysy</v>
      </c>
      <c r="E71" s="36" t="s">
        <v>145</v>
      </c>
    </row>
    <row r="72" spans="2:5" ht="12.75">
      <c r="B72" s="18" t="str">
        <f>INDEX('kalendarze 2011'!$C$6:$C$93,MATCH(C72,'kalendarze 2011'!$C$6:$C$93,0))</f>
        <v>Braff</v>
      </c>
      <c r="C72" s="18" t="str">
        <f t="shared" si="2"/>
        <v>braFF</v>
      </c>
      <c r="D72" s="36" t="str">
        <f t="shared" si="3"/>
        <v>braFF - 1 szt. (wysy</v>
      </c>
      <c r="E72" s="36" t="s">
        <v>146</v>
      </c>
    </row>
    <row r="73" spans="2:5" ht="12.75">
      <c r="B73" s="18" t="str">
        <f>INDEX('kalendarze 2011'!$C$6:$C$93,MATCH(C73,'kalendarze 2011'!$C$6:$C$93,0))</f>
        <v>chili</v>
      </c>
      <c r="C73" s="18" t="str">
        <f t="shared" si="2"/>
        <v>Chili</v>
      </c>
      <c r="D73" s="36" t="str">
        <f t="shared" si="3"/>
        <v>Chili - 1 szt. ZAPŁA</v>
      </c>
      <c r="E73" s="36" t="s">
        <v>147</v>
      </c>
    </row>
    <row r="74" spans="2:5" ht="12.75">
      <c r="B74" s="18" t="str">
        <f>INDEX('kalendarze 2011'!$C$6:$C$93,MATCH(C74,'kalendarze 2011'!$C$6:$C$93,0))</f>
        <v>Henry</v>
      </c>
      <c r="C74" s="18" t="str">
        <f t="shared" si="2"/>
        <v>Henry</v>
      </c>
      <c r="D74" s="36" t="str">
        <f t="shared" si="3"/>
        <v>Henry -1 szt. [wysył</v>
      </c>
      <c r="E74" s="36" t="s">
        <v>148</v>
      </c>
    </row>
    <row r="75" spans="2:5" ht="12.75">
      <c r="B75" s="18" t="str">
        <f>INDEX('kalendarze 2011'!$C$6:$C$93,MATCH(C75,'kalendarze 2011'!$C$6:$C$93,0))</f>
        <v>Wiatrak26</v>
      </c>
      <c r="C75" s="18" t="str">
        <f t="shared" si="2"/>
        <v>Wiatrak26</v>
      </c>
      <c r="D75" s="36" t="str">
        <f t="shared" si="3"/>
        <v>Wiatrak26 -1 szt. (w</v>
      </c>
      <c r="E75" s="36" t="s">
        <v>149</v>
      </c>
    </row>
    <row r="76" spans="2:5" ht="12.75">
      <c r="B76" s="18" t="e">
        <f>INDEX('kalendarze 2011'!$C$6:$C$93,MATCH(C76,'kalendarze 2011'!$C$6:$C$93,0))</f>
        <v>#N/A</v>
      </c>
      <c r="C76" s="18" t="str">
        <f t="shared" si="2"/>
        <v>Ciechu</v>
      </c>
      <c r="D76" s="36" t="str">
        <f t="shared" si="3"/>
        <v>Ciechu - 1 szt. ( wy</v>
      </c>
      <c r="E76" s="36" t="s">
        <v>150</v>
      </c>
    </row>
    <row r="77" spans="2:5" ht="12.75">
      <c r="B77" s="18" t="e">
        <f>INDEX('kalendarze 2011'!$C$6:$C$93,MATCH(C77,'kalendarze 2011'!$C$6:$C$93,0))</f>
        <v>#N/A</v>
      </c>
      <c r="C77" s="18" t="str">
        <f t="shared" si="2"/>
        <v>herni74</v>
      </c>
      <c r="D77" s="36" t="str">
        <f t="shared" si="3"/>
        <v>herni74 2szt odbiore</v>
      </c>
      <c r="E77" s="36" t="s">
        <v>181</v>
      </c>
    </row>
    <row r="78" spans="2:5" ht="12.75">
      <c r="B78" s="18" t="str">
        <f>INDEX('kalendarze 2011'!$C$6:$C$93,MATCH(C78,'kalendarze 2011'!$C$6:$C$93,0))</f>
        <v>Fertek</v>
      </c>
      <c r="C78" s="18" t="str">
        <f t="shared" si="2"/>
        <v>fertek</v>
      </c>
      <c r="D78" s="36" t="str">
        <f t="shared" si="3"/>
        <v>fertek - 1 szt. (wys</v>
      </c>
      <c r="E78" s="36" t="s">
        <v>182</v>
      </c>
    </row>
    <row r="79" spans="2:5" ht="12.75">
      <c r="B79" s="18" t="str">
        <f>INDEX('kalendarze 2011'!$C$6:$C$93,MATCH(C79,'kalendarze 2011'!$C$6:$C$93,0))</f>
        <v>Miecio</v>
      </c>
      <c r="C79" s="18" t="str">
        <f t="shared" si="2"/>
        <v>miecio</v>
      </c>
      <c r="D79" s="36" t="str">
        <f t="shared" si="3"/>
        <v>miecio - 1 szt.(wysy</v>
      </c>
      <c r="E79" s="36" t="s">
        <v>183</v>
      </c>
    </row>
    <row r="80" spans="2:5" ht="12.75">
      <c r="B80" s="18" t="str">
        <f>INDEX('kalendarze 2011'!$C$6:$C$93,MATCH(C80,'kalendarze 2011'!$C$6:$C$93,0))</f>
        <v>Rambo8_w_tv</v>
      </c>
      <c r="C80" s="18" t="str">
        <f t="shared" si="2"/>
        <v>rambo8_w_tv</v>
      </c>
      <c r="D80" s="36" t="str">
        <f t="shared" si="3"/>
        <v>rambo8_w_tv - 1 szt.</v>
      </c>
      <c r="E80" s="36" t="s">
        <v>151</v>
      </c>
    </row>
    <row r="81" spans="2:5" ht="12.75">
      <c r="B81" s="18" t="str">
        <f>INDEX('kalendarze 2011'!$C$6:$C$93,MATCH(C81,'kalendarze 2011'!$C$6:$C$93,0))</f>
        <v>Konbit</v>
      </c>
      <c r="C81" s="18" t="str">
        <f t="shared" si="2"/>
        <v>konbit</v>
      </c>
      <c r="D81" s="36" t="str">
        <f t="shared" si="3"/>
        <v>konbit - 1 szt. (wys</v>
      </c>
      <c r="E81" s="36" t="s">
        <v>152</v>
      </c>
    </row>
    <row r="82" spans="2:5" ht="12.75">
      <c r="B82" s="18" t="str">
        <f>INDEX('kalendarze 2011'!$C$6:$C$93,MATCH(C82,'kalendarze 2011'!$C$6:$C$93,0))</f>
        <v>B3stia</v>
      </c>
      <c r="C82" s="18" t="str">
        <f t="shared" si="2"/>
        <v>B3stia</v>
      </c>
      <c r="D82" s="36" t="str">
        <f t="shared" si="3"/>
        <v>B3stia - 1szt (wysył</v>
      </c>
      <c r="E82" s="36" t="s">
        <v>153</v>
      </c>
    </row>
    <row r="83" spans="2:5" ht="12.75">
      <c r="B83" s="18" t="str">
        <f>INDEX('kalendarze 2011'!$C$6:$C$93,MATCH(C83,'kalendarze 2011'!$C$6:$C$93,0))</f>
        <v>Laszczor</v>
      </c>
      <c r="C83" s="18" t="str">
        <f t="shared" si="2"/>
        <v>laszczor</v>
      </c>
      <c r="D83" s="36" t="str">
        <f t="shared" si="3"/>
        <v>laszczor - 1szt (wys</v>
      </c>
      <c r="E83" s="36" t="s">
        <v>154</v>
      </c>
    </row>
    <row r="84" spans="2:5" ht="12.75">
      <c r="B84" s="18" t="str">
        <f>INDEX('kalendarze 2011'!$C$6:$C$93,MATCH(C84,'kalendarze 2011'!$C$6:$C$93,0))</f>
        <v>Gapa</v>
      </c>
      <c r="C84" s="18" t="str">
        <f t="shared" si="2"/>
        <v>gapa</v>
      </c>
      <c r="D84" s="36" t="str">
        <f t="shared" si="3"/>
        <v>gapa - 1 szt (wysyłk</v>
      </c>
      <c r="E84" s="36" t="s">
        <v>155</v>
      </c>
    </row>
    <row r="85" spans="2:5" ht="12.75">
      <c r="B85" s="18" t="str">
        <f>INDEX('kalendarze 2011'!$C$6:$C$93,MATCH(C85,'kalendarze 2011'!$C$6:$C$93,0))</f>
        <v>Buba</v>
      </c>
      <c r="C85" s="18" t="str">
        <f t="shared" si="2"/>
        <v>buba</v>
      </c>
      <c r="D85" s="36" t="str">
        <f t="shared" si="3"/>
        <v>buba - 1szt., ZAPLAC</v>
      </c>
      <c r="E85" s="36" t="s">
        <v>156</v>
      </c>
    </row>
    <row r="86" spans="2:5" ht="12.75">
      <c r="B86" s="18" t="str">
        <f>INDEX('kalendarze 2011'!$C$6:$C$93,MATCH(C86,'kalendarze 2011'!$C$6:$C$93,0))</f>
        <v>Mysza</v>
      </c>
      <c r="C86" s="18" t="str">
        <f t="shared" si="2"/>
        <v>mysza</v>
      </c>
      <c r="D86" s="36" t="str">
        <f t="shared" si="3"/>
        <v>mysza - 1 szt (wysył</v>
      </c>
      <c r="E86" s="36" t="s">
        <v>157</v>
      </c>
    </row>
    <row r="87" spans="2:5" ht="12.75">
      <c r="B87" s="18" t="str">
        <f>INDEX('kalendarze 2011'!$C$6:$C$93,MATCH(C87,'kalendarze 2011'!$C$6:$C$93,0))</f>
        <v>KaczorComp</v>
      </c>
      <c r="C87" s="18" t="str">
        <f t="shared" si="2"/>
        <v>KaczorComp</v>
      </c>
      <c r="D87" s="36" t="str">
        <f t="shared" si="3"/>
        <v>KaczorComp - 1 szt. </v>
      </c>
      <c r="E87" s="36" t="s">
        <v>158</v>
      </c>
    </row>
    <row r="88" spans="2:5" ht="12.75">
      <c r="B88" s="18" t="str">
        <f>INDEX('kalendarze 2011'!$C$6:$C$93,MATCH(C88,'kalendarze 2011'!$C$6:$C$93,0))</f>
        <v>Lulejkos</v>
      </c>
      <c r="C88" s="18" t="str">
        <f t="shared" si="2"/>
        <v>Lulejkos</v>
      </c>
      <c r="D88" s="36" t="str">
        <f t="shared" si="3"/>
        <v>Lulejkos - 1 szt. (w</v>
      </c>
      <c r="E88" s="36" t="s">
        <v>159</v>
      </c>
    </row>
    <row r="89" spans="2:5" ht="12.75">
      <c r="B89" s="18" t="str">
        <f>INDEX('kalendarze 2011'!$C$6:$C$93,MATCH(C89,'kalendarze 2011'!$C$6:$C$93,0))</f>
        <v>Krzysimirn</v>
      </c>
      <c r="C89" s="18" t="str">
        <f t="shared" si="2"/>
        <v>krzysimirn</v>
      </c>
      <c r="D89" s="36" t="str">
        <f t="shared" si="3"/>
        <v>krzysimirn -1 szt (w</v>
      </c>
      <c r="E89" s="36" t="s">
        <v>160</v>
      </c>
    </row>
    <row r="90" spans="2:5" ht="12.75">
      <c r="B90" s="18" t="str">
        <f>INDEX('kalendarze 2011'!$C$6:$C$93,MATCH(C90,'kalendarze 2011'!$C$6:$C$93,0))</f>
        <v>Remi</v>
      </c>
      <c r="C90" s="18" t="str">
        <f t="shared" si="2"/>
        <v>Remi</v>
      </c>
      <c r="D90" s="36" t="str">
        <f t="shared" si="3"/>
        <v>Remi -2 szt (wysyłka</v>
      </c>
      <c r="E90" s="36" t="s">
        <v>184</v>
      </c>
    </row>
    <row r="91" spans="2:5" ht="12.75">
      <c r="B91" s="18" t="e">
        <f>INDEX('kalendarze 2011'!$C$6:$C$93,MATCH(C91,'kalendarze 2011'!$C$6:$C$93,0))</f>
        <v>#N/A</v>
      </c>
      <c r="C91" s="18" t="str">
        <f t="shared" si="2"/>
        <v>Marcin</v>
      </c>
      <c r="D91" s="36" t="str">
        <f t="shared" si="3"/>
        <v>Marcin 213 - 1 szt. </v>
      </c>
      <c r="E91" s="36" t="s">
        <v>161</v>
      </c>
    </row>
    <row r="92" spans="2:5" ht="12.75">
      <c r="B92" s="18" t="str">
        <f>INDEX('kalendarze 2011'!$C$6:$C$93,MATCH(C92,'kalendarze 2011'!$C$6:$C$93,0))</f>
        <v>Maly</v>
      </c>
      <c r="C92" s="18" t="str">
        <f t="shared" si="2"/>
        <v>Maly</v>
      </c>
      <c r="D92" s="36" t="str">
        <f t="shared" si="3"/>
        <v>Maly - 2 szt (wysyłk</v>
      </c>
      <c r="E92" s="36" t="s">
        <v>162</v>
      </c>
    </row>
    <row r="93" spans="2:5" ht="12.75">
      <c r="B93" s="18" t="str">
        <f>INDEX('kalendarze 2011'!$C$6:$C$93,MATCH(C93,'kalendarze 2011'!$C$6:$C$93,0))</f>
        <v>Ebolec</v>
      </c>
      <c r="C93" s="18" t="str">
        <f t="shared" si="2"/>
        <v>Ebolec</v>
      </c>
      <c r="D93" s="36" t="str">
        <f t="shared" si="3"/>
        <v>Ebolec -2 szt (wysył</v>
      </c>
      <c r="E93" s="36" t="s">
        <v>163</v>
      </c>
    </row>
    <row r="94" spans="2:5" ht="12.75">
      <c r="B94" s="18" t="e">
        <f>INDEX('kalendarze 2011'!$C$6:$C$93,MATCH(C94,'kalendarze 2011'!$C$6:$C$93,0))</f>
        <v>#N/A</v>
      </c>
      <c r="C94" s="18" t="str">
        <f t="shared" si="2"/>
        <v>MiRex</v>
      </c>
      <c r="D94" s="36" t="str">
        <f t="shared" si="3"/>
        <v>MiRex 1szt.(wysyłka)</v>
      </c>
      <c r="E94" s="36" t="s">
        <v>164</v>
      </c>
    </row>
    <row r="95" spans="2:5" ht="12.75">
      <c r="B95" s="18" t="e">
        <f>INDEX('kalendarze 2011'!$C$6:$C$93,MATCH(C95,'kalendarze 2011'!$C$6:$C$93,0))</f>
        <v>#N/A</v>
      </c>
      <c r="C95" s="18" t="str">
        <f t="shared" si="2"/>
        <v>RaF</v>
      </c>
      <c r="D95" s="36" t="str">
        <f t="shared" si="3"/>
        <v>RaF - 2szt (wysyłka)</v>
      </c>
      <c r="E95" s="36" t="s">
        <v>165</v>
      </c>
    </row>
    <row r="96" spans="2:5" ht="12.75">
      <c r="B96" s="18" t="str">
        <f>INDEX('kalendarze 2011'!$C$6:$C$93,MATCH(C96,'kalendarze 2011'!$C$6:$C$93,0))</f>
        <v>Danek</v>
      </c>
      <c r="C96" s="18" t="str">
        <f t="shared" si="2"/>
        <v>Danek</v>
      </c>
      <c r="D96" s="36" t="str">
        <f t="shared" si="3"/>
        <v>Danek 1szt. (wysyłka</v>
      </c>
      <c r="E96" s="36" t="s">
        <v>166</v>
      </c>
    </row>
    <row r="97" spans="2:5" ht="12.75">
      <c r="B97" s="18" t="str">
        <f>INDEX('kalendarze 2011'!$C$6:$C$93,MATCH(C97,'kalendarze 2011'!$C$6:$C$93,0))</f>
        <v>Dan</v>
      </c>
      <c r="C97" s="18" t="str">
        <f t="shared" si="2"/>
        <v>Dan</v>
      </c>
      <c r="D97" s="36" t="str">
        <f t="shared" si="3"/>
        <v>Dan 1szt. (wysyłka)</v>
      </c>
      <c r="E97" s="36" t="s">
        <v>167</v>
      </c>
    </row>
    <row r="98" spans="2:5" ht="12.75">
      <c r="B98" s="18" t="str">
        <f>INDEX('kalendarze 2011'!$C$6:$C$93,MATCH(C98,'kalendarze 2011'!$C$6:$C$93,0))</f>
        <v>Sepcio</v>
      </c>
      <c r="C98" s="18" t="str">
        <f>MID(D98,1,FIND(" ",D98)-1)</f>
        <v>sepcio</v>
      </c>
      <c r="D98" s="36" t="str">
        <f>MID(E98,5,20)</f>
        <v>sepcio 1 szt. (wysył</v>
      </c>
      <c r="E98" t="s">
        <v>199</v>
      </c>
    </row>
  </sheetData>
  <conditionalFormatting sqref="C4:C98">
    <cfRule type="expression" priority="1" dxfId="0" stopIfTrue="1">
      <formula>ISERROR($B4)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H103"/>
  <sheetViews>
    <sheetView tabSelected="1" workbookViewId="0" topLeftCell="B91">
      <selection activeCell="H27" sqref="H27"/>
    </sheetView>
  </sheetViews>
  <sheetFormatPr defaultColWidth="9.00390625" defaultRowHeight="12.75"/>
  <cols>
    <col min="1" max="1" width="1.12109375" style="1" customWidth="1"/>
    <col min="2" max="2" width="5.375" style="1" customWidth="1"/>
    <col min="3" max="3" width="37.375" style="1" customWidth="1"/>
    <col min="4" max="7" width="10.625" style="1" customWidth="1"/>
    <col min="8" max="8" width="87.875" style="1" customWidth="1"/>
    <col min="9" max="16384" width="9.125" style="1" customWidth="1"/>
  </cols>
  <sheetData>
    <row r="2" spans="2:3" ht="12.75">
      <c r="B2" s="21"/>
      <c r="C2" s="20" t="s">
        <v>26</v>
      </c>
    </row>
    <row r="3" spans="2:3" ht="12.75">
      <c r="B3" s="22"/>
      <c r="C3" s="20" t="s">
        <v>24</v>
      </c>
    </row>
    <row r="4" ht="13.5" thickBot="1"/>
    <row r="5" spans="2:8" ht="13.5" thickBot="1">
      <c r="B5" s="2" t="s">
        <v>9</v>
      </c>
      <c r="C5" s="3" t="s">
        <v>0</v>
      </c>
      <c r="D5" s="2" t="s">
        <v>10</v>
      </c>
      <c r="E5" s="2" t="s">
        <v>11</v>
      </c>
      <c r="F5" s="2" t="s">
        <v>29</v>
      </c>
      <c r="G5" s="2" t="s">
        <v>12</v>
      </c>
      <c r="H5" s="2" t="s">
        <v>13</v>
      </c>
    </row>
    <row r="6" spans="2:8" ht="12.75">
      <c r="B6" s="4">
        <v>1</v>
      </c>
      <c r="C6" s="5" t="s">
        <v>30</v>
      </c>
      <c r="D6" s="6">
        <f aca="true" t="shared" si="0" ref="D6:D26">INT(G6/31)</f>
        <v>2</v>
      </c>
      <c r="E6" s="7">
        <f>IF(D6=0,0,IF(G6-(D6*31)&lt;21,IF(D6&gt;1,10.5,7.5),IF(D6&gt;4,24,21)))</f>
        <v>10.5</v>
      </c>
      <c r="F6" s="6">
        <f aca="true" t="shared" si="1" ref="F6:F37">G6-((D6*31)+E6)</f>
        <v>-0.5</v>
      </c>
      <c r="G6" s="8">
        <v>72</v>
      </c>
      <c r="H6" s="9"/>
    </row>
    <row r="7" spans="2:8" ht="12.75">
      <c r="B7" s="10">
        <f aca="true" t="shared" si="2" ref="B7:B38">B6+1</f>
        <v>2</v>
      </c>
      <c r="C7" s="11" t="s">
        <v>31</v>
      </c>
      <c r="D7" s="7">
        <f t="shared" si="0"/>
        <v>1</v>
      </c>
      <c r="E7" s="7">
        <f>IF(D7=0,0,IF(G7-(D7*31)&lt;21,IF(D7&gt;1,10.5,7.5),IF(D7&gt;4,24,21)))</f>
        <v>7.5</v>
      </c>
      <c r="F7" s="7">
        <f t="shared" si="1"/>
        <v>1.5</v>
      </c>
      <c r="G7" s="12">
        <v>40</v>
      </c>
      <c r="H7" s="13"/>
    </row>
    <row r="8" spans="2:8" ht="12.75">
      <c r="B8" s="10">
        <f t="shared" si="2"/>
        <v>3</v>
      </c>
      <c r="C8" s="11" t="s">
        <v>32</v>
      </c>
      <c r="D8" s="7">
        <f t="shared" si="0"/>
        <v>1</v>
      </c>
      <c r="E8" s="7">
        <f>IF(D8=0,0,IF(G8-(D8*31)&lt;21,IF(D8&gt;1,10.5,7.5),IF(D8&gt;4,24,21)))</f>
        <v>7.5</v>
      </c>
      <c r="F8" s="7">
        <f t="shared" si="1"/>
        <v>0</v>
      </c>
      <c r="G8" s="12">
        <v>38.5</v>
      </c>
      <c r="H8" s="13"/>
    </row>
    <row r="9" spans="2:8" ht="12.75">
      <c r="B9" s="10">
        <f t="shared" si="2"/>
        <v>4</v>
      </c>
      <c r="C9" s="11" t="s">
        <v>33</v>
      </c>
      <c r="D9" s="7">
        <f t="shared" si="0"/>
        <v>1</v>
      </c>
      <c r="E9" s="7">
        <f>IF(D9=0,0,IF(G9-(D9*31)&lt;21,IF(D9&gt;1,10.5,7.5),IF(D9&gt;4,24,21)))</f>
        <v>7.5</v>
      </c>
      <c r="F9" s="7">
        <f t="shared" si="1"/>
        <v>0</v>
      </c>
      <c r="G9" s="12">
        <v>38.5</v>
      </c>
      <c r="H9" s="13"/>
    </row>
    <row r="10" spans="2:8" ht="12.75">
      <c r="B10" s="10">
        <f t="shared" si="2"/>
        <v>5</v>
      </c>
      <c r="C10" s="29" t="s">
        <v>34</v>
      </c>
      <c r="D10" s="7">
        <f t="shared" si="0"/>
        <v>1</v>
      </c>
      <c r="E10" s="7">
        <v>0</v>
      </c>
      <c r="F10" s="7">
        <f t="shared" si="1"/>
        <v>0</v>
      </c>
      <c r="G10" s="12">
        <v>31</v>
      </c>
      <c r="H10" s="26" t="s">
        <v>35</v>
      </c>
    </row>
    <row r="11" spans="2:8" ht="12.75">
      <c r="B11" s="10">
        <f t="shared" si="2"/>
        <v>6</v>
      </c>
      <c r="C11" s="30" t="s">
        <v>36</v>
      </c>
      <c r="D11" s="7">
        <f t="shared" si="0"/>
        <v>1</v>
      </c>
      <c r="E11" s="7">
        <v>0</v>
      </c>
      <c r="F11" s="7">
        <f t="shared" si="1"/>
        <v>0</v>
      </c>
      <c r="G11" s="12">
        <v>31</v>
      </c>
      <c r="H11" s="26" t="s">
        <v>37</v>
      </c>
    </row>
    <row r="12" spans="2:8" ht="12.75">
      <c r="B12" s="10">
        <f t="shared" si="2"/>
        <v>7</v>
      </c>
      <c r="C12" s="11" t="s">
        <v>38</v>
      </c>
      <c r="D12" s="7">
        <f t="shared" si="0"/>
        <v>2</v>
      </c>
      <c r="E12" s="7">
        <f aca="true" t="shared" si="3" ref="E12:E23">IF(D12=0,0,IF(G12-(D12*31)&lt;21,IF(D12&gt;1,10.5,7.5),IF(D12&gt;4,24,21)))</f>
        <v>21</v>
      </c>
      <c r="F12" s="7">
        <f t="shared" si="1"/>
        <v>0</v>
      </c>
      <c r="G12" s="12">
        <v>83</v>
      </c>
      <c r="H12" s="13" t="s">
        <v>39</v>
      </c>
    </row>
    <row r="13" spans="2:8" ht="12.75">
      <c r="B13" s="10">
        <f t="shared" si="2"/>
        <v>8</v>
      </c>
      <c r="C13" s="11" t="s">
        <v>40</v>
      </c>
      <c r="D13" s="7">
        <f t="shared" si="0"/>
        <v>3</v>
      </c>
      <c r="E13" s="7">
        <f t="shared" si="3"/>
        <v>21</v>
      </c>
      <c r="F13" s="7">
        <f t="shared" si="1"/>
        <v>0</v>
      </c>
      <c r="G13" s="12">
        <v>114</v>
      </c>
      <c r="H13" s="13"/>
    </row>
    <row r="14" spans="2:8" ht="12.75">
      <c r="B14" s="10">
        <f t="shared" si="2"/>
        <v>9</v>
      </c>
      <c r="C14" s="11" t="s">
        <v>41</v>
      </c>
      <c r="D14" s="7">
        <f t="shared" si="0"/>
        <v>1</v>
      </c>
      <c r="E14" s="7">
        <f t="shared" si="3"/>
        <v>7.5</v>
      </c>
      <c r="F14" s="7">
        <f t="shared" si="1"/>
        <v>0</v>
      </c>
      <c r="G14" s="12">
        <v>38.5</v>
      </c>
      <c r="H14" s="13"/>
    </row>
    <row r="15" spans="2:8" ht="12.75">
      <c r="B15" s="10">
        <f t="shared" si="2"/>
        <v>10</v>
      </c>
      <c r="C15" s="11" t="s">
        <v>42</v>
      </c>
      <c r="D15" s="7">
        <f t="shared" si="0"/>
        <v>1</v>
      </c>
      <c r="E15" s="7">
        <f t="shared" si="3"/>
        <v>7.5</v>
      </c>
      <c r="F15" s="7">
        <f t="shared" si="1"/>
        <v>0</v>
      </c>
      <c r="G15" s="12">
        <v>38.5</v>
      </c>
      <c r="H15" s="13"/>
    </row>
    <row r="16" spans="2:8" ht="12.75">
      <c r="B16" s="10">
        <f t="shared" si="2"/>
        <v>11</v>
      </c>
      <c r="C16" s="11" t="s">
        <v>43</v>
      </c>
      <c r="D16" s="7">
        <f t="shared" si="0"/>
        <v>1</v>
      </c>
      <c r="E16" s="7">
        <f t="shared" si="3"/>
        <v>7.5</v>
      </c>
      <c r="F16" s="7">
        <f t="shared" si="1"/>
        <v>0</v>
      </c>
      <c r="G16" s="12">
        <v>38.5</v>
      </c>
      <c r="H16" s="26"/>
    </row>
    <row r="17" spans="2:8" ht="12.75">
      <c r="B17" s="10">
        <f t="shared" si="2"/>
        <v>12</v>
      </c>
      <c r="C17" s="11" t="s">
        <v>44</v>
      </c>
      <c r="D17" s="7">
        <f t="shared" si="0"/>
        <v>1</v>
      </c>
      <c r="E17" s="7">
        <f t="shared" si="3"/>
        <v>7.5</v>
      </c>
      <c r="F17" s="7">
        <f t="shared" si="1"/>
        <v>1.5</v>
      </c>
      <c r="G17" s="12">
        <v>40</v>
      </c>
      <c r="H17" s="26"/>
    </row>
    <row r="18" spans="2:8" ht="12.75">
      <c r="B18" s="10">
        <f t="shared" si="2"/>
        <v>13</v>
      </c>
      <c r="C18" s="11" t="s">
        <v>16</v>
      </c>
      <c r="D18" s="7">
        <f t="shared" si="0"/>
        <v>1</v>
      </c>
      <c r="E18" s="7">
        <f t="shared" si="3"/>
        <v>7.5</v>
      </c>
      <c r="F18" s="7">
        <f t="shared" si="1"/>
        <v>0</v>
      </c>
      <c r="G18" s="12">
        <v>38.5</v>
      </c>
      <c r="H18" s="26"/>
    </row>
    <row r="19" spans="2:8" ht="12.75">
      <c r="B19" s="10">
        <f t="shared" si="2"/>
        <v>14</v>
      </c>
      <c r="C19" s="11" t="s">
        <v>45</v>
      </c>
      <c r="D19" s="7">
        <f t="shared" si="0"/>
        <v>1</v>
      </c>
      <c r="E19" s="7">
        <f t="shared" si="3"/>
        <v>7.5</v>
      </c>
      <c r="F19" s="7">
        <f t="shared" si="1"/>
        <v>1.5</v>
      </c>
      <c r="G19" s="12">
        <v>40</v>
      </c>
      <c r="H19" s="26"/>
    </row>
    <row r="20" spans="2:8" ht="12.75">
      <c r="B20" s="10">
        <f t="shared" si="2"/>
        <v>15</v>
      </c>
      <c r="C20" s="11" t="s">
        <v>46</v>
      </c>
      <c r="D20" s="7">
        <f t="shared" si="0"/>
        <v>1</v>
      </c>
      <c r="E20" s="7">
        <f t="shared" si="3"/>
        <v>7.5</v>
      </c>
      <c r="F20" s="7">
        <f t="shared" si="1"/>
        <v>1.5</v>
      </c>
      <c r="G20" s="12">
        <v>40</v>
      </c>
      <c r="H20" s="26"/>
    </row>
    <row r="21" spans="2:8" ht="12.75">
      <c r="B21" s="10">
        <f t="shared" si="2"/>
        <v>16</v>
      </c>
      <c r="C21" s="11" t="s">
        <v>17</v>
      </c>
      <c r="D21" s="7">
        <f t="shared" si="0"/>
        <v>1</v>
      </c>
      <c r="E21" s="7">
        <f t="shared" si="3"/>
        <v>7.5</v>
      </c>
      <c r="F21" s="7">
        <f t="shared" si="1"/>
        <v>0</v>
      </c>
      <c r="G21" s="12">
        <v>38.5</v>
      </c>
      <c r="H21" s="26"/>
    </row>
    <row r="22" spans="2:8" ht="12.75">
      <c r="B22" s="10">
        <f t="shared" si="2"/>
        <v>17</v>
      </c>
      <c r="C22" s="11" t="s">
        <v>47</v>
      </c>
      <c r="D22" s="7">
        <f t="shared" si="0"/>
        <v>1</v>
      </c>
      <c r="E22" s="7">
        <f t="shared" si="3"/>
        <v>7.5</v>
      </c>
      <c r="F22" s="7">
        <f t="shared" si="1"/>
        <v>-2</v>
      </c>
      <c r="G22" s="12">
        <v>36.5</v>
      </c>
      <c r="H22" s="26"/>
    </row>
    <row r="23" spans="2:8" ht="12.75">
      <c r="B23" s="10">
        <f t="shared" si="2"/>
        <v>18</v>
      </c>
      <c r="C23" s="11" t="s">
        <v>48</v>
      </c>
      <c r="D23" s="7">
        <f t="shared" si="0"/>
        <v>2</v>
      </c>
      <c r="E23" s="7">
        <f t="shared" si="3"/>
        <v>10.5</v>
      </c>
      <c r="F23" s="7">
        <f t="shared" si="1"/>
        <v>-4</v>
      </c>
      <c r="G23" s="12">
        <v>68.5</v>
      </c>
      <c r="H23" s="26"/>
    </row>
    <row r="24" spans="2:8" ht="12.75">
      <c r="B24" s="10">
        <f t="shared" si="2"/>
        <v>19</v>
      </c>
      <c r="C24" s="29" t="s">
        <v>49</v>
      </c>
      <c r="D24" s="7">
        <f t="shared" si="0"/>
        <v>2</v>
      </c>
      <c r="E24" s="7">
        <v>0</v>
      </c>
      <c r="F24" s="7">
        <f t="shared" si="1"/>
        <v>0</v>
      </c>
      <c r="G24" s="12">
        <v>62</v>
      </c>
      <c r="H24" s="26" t="s">
        <v>35</v>
      </c>
    </row>
    <row r="25" spans="2:8" ht="12.75">
      <c r="B25" s="10">
        <f t="shared" si="2"/>
        <v>20</v>
      </c>
      <c r="C25" s="11" t="s">
        <v>5</v>
      </c>
      <c r="D25" s="7">
        <f t="shared" si="0"/>
        <v>1</v>
      </c>
      <c r="E25" s="7">
        <v>0</v>
      </c>
      <c r="F25" s="7">
        <f t="shared" si="1"/>
        <v>0</v>
      </c>
      <c r="G25" s="12">
        <v>31</v>
      </c>
      <c r="H25" s="26"/>
    </row>
    <row r="26" spans="2:8" ht="12.75">
      <c r="B26" s="10">
        <f t="shared" si="2"/>
        <v>21</v>
      </c>
      <c r="C26" s="11" t="s">
        <v>191</v>
      </c>
      <c r="D26" s="7">
        <f t="shared" si="0"/>
        <v>1</v>
      </c>
      <c r="E26" s="7">
        <f>IF(D26=0,0,IF(G26-(D26*31)&lt;21,IF(D26&gt;1,10.5,7.5),IF(D26&gt;4,24,21)))</f>
        <v>7.5</v>
      </c>
      <c r="F26" s="7">
        <f t="shared" si="1"/>
        <v>0</v>
      </c>
      <c r="G26" s="12">
        <v>38.5</v>
      </c>
      <c r="H26" s="26"/>
    </row>
    <row r="27" spans="2:8" ht="12.75">
      <c r="B27" s="10">
        <f t="shared" si="2"/>
        <v>22</v>
      </c>
      <c r="C27" s="29" t="s">
        <v>50</v>
      </c>
      <c r="D27" s="7">
        <v>1</v>
      </c>
      <c r="E27" s="7">
        <v>24</v>
      </c>
      <c r="F27" s="7">
        <f t="shared" si="1"/>
        <v>0</v>
      </c>
      <c r="G27" s="12">
        <v>55</v>
      </c>
      <c r="H27" s="31" t="s">
        <v>51</v>
      </c>
    </row>
    <row r="28" spans="2:8" ht="12.75">
      <c r="B28" s="10">
        <f t="shared" si="2"/>
        <v>23</v>
      </c>
      <c r="C28" s="29" t="s">
        <v>52</v>
      </c>
      <c r="D28" s="7">
        <f aca="true" t="shared" si="4" ref="D28:D59">INT(G28/31)</f>
        <v>1</v>
      </c>
      <c r="E28" s="7">
        <v>0</v>
      </c>
      <c r="F28" s="7">
        <f t="shared" si="1"/>
        <v>0</v>
      </c>
      <c r="G28" s="12">
        <v>31</v>
      </c>
      <c r="H28" s="26" t="s">
        <v>35</v>
      </c>
    </row>
    <row r="29" spans="2:8" ht="12.75">
      <c r="B29" s="10">
        <f t="shared" si="2"/>
        <v>24</v>
      </c>
      <c r="C29" s="11" t="s">
        <v>21</v>
      </c>
      <c r="D29" s="7">
        <f t="shared" si="4"/>
        <v>1</v>
      </c>
      <c r="E29" s="7">
        <f>IF(D29=0,0,IF(G29-(D29*31)&lt;21,IF(D29&gt;1,10.5,7.5),IF(D29&gt;4,24,21)))</f>
        <v>7.5</v>
      </c>
      <c r="F29" s="7">
        <f t="shared" si="1"/>
        <v>1.5</v>
      </c>
      <c r="G29" s="12">
        <v>40</v>
      </c>
      <c r="H29" s="26"/>
    </row>
    <row r="30" spans="2:8" ht="12.75">
      <c r="B30" s="10">
        <f t="shared" si="2"/>
        <v>25</v>
      </c>
      <c r="C30" s="11" t="s">
        <v>6</v>
      </c>
      <c r="D30" s="7">
        <f t="shared" si="4"/>
        <v>1</v>
      </c>
      <c r="E30" s="7">
        <f>IF(D30=0,0,IF(G30-(D30*31)&lt;21,IF(D30&gt;1,10.5,7.5),IF(D30&gt;4,24,21)))</f>
        <v>7.5</v>
      </c>
      <c r="F30" s="7">
        <f t="shared" si="1"/>
        <v>1.5</v>
      </c>
      <c r="G30" s="12">
        <v>40</v>
      </c>
      <c r="H30" s="26"/>
    </row>
    <row r="31" spans="2:8" ht="12.75">
      <c r="B31" s="10">
        <f t="shared" si="2"/>
        <v>26</v>
      </c>
      <c r="C31" s="30" t="s">
        <v>53</v>
      </c>
      <c r="D31" s="7">
        <f t="shared" si="4"/>
        <v>1</v>
      </c>
      <c r="E31" s="7">
        <v>24</v>
      </c>
      <c r="F31" s="7">
        <f t="shared" si="1"/>
        <v>0</v>
      </c>
      <c r="G31" s="12">
        <v>55</v>
      </c>
      <c r="H31" s="32" t="s">
        <v>54</v>
      </c>
    </row>
    <row r="32" spans="2:8" ht="12.75">
      <c r="B32" s="10">
        <f t="shared" si="2"/>
        <v>27</v>
      </c>
      <c r="C32" s="11" t="s">
        <v>55</v>
      </c>
      <c r="D32" s="7">
        <f t="shared" si="4"/>
        <v>1</v>
      </c>
      <c r="E32" s="7">
        <v>0</v>
      </c>
      <c r="F32" s="7">
        <f t="shared" si="1"/>
        <v>4</v>
      </c>
      <c r="G32" s="12">
        <v>35</v>
      </c>
      <c r="H32" s="26"/>
    </row>
    <row r="33" spans="2:8" ht="12.75">
      <c r="B33" s="10">
        <f t="shared" si="2"/>
        <v>28</v>
      </c>
      <c r="C33" s="29" t="s">
        <v>1</v>
      </c>
      <c r="D33" s="7">
        <f t="shared" si="4"/>
        <v>1</v>
      </c>
      <c r="E33" s="7">
        <v>0</v>
      </c>
      <c r="F33" s="7">
        <f t="shared" si="1"/>
        <v>0</v>
      </c>
      <c r="G33" s="12">
        <v>31</v>
      </c>
      <c r="H33" s="26" t="s">
        <v>35</v>
      </c>
    </row>
    <row r="34" spans="2:8" ht="12.75">
      <c r="B34" s="10">
        <f t="shared" si="2"/>
        <v>29</v>
      </c>
      <c r="C34" s="11" t="s">
        <v>56</v>
      </c>
      <c r="D34" s="7">
        <f t="shared" si="4"/>
        <v>1</v>
      </c>
      <c r="E34" s="7">
        <f>IF(D34=0,0,IF(G34-(D34*31)&lt;21,IF(D34&gt;1,10.5,7.5),IF(D34&gt;4,24,21)))</f>
        <v>7.5</v>
      </c>
      <c r="F34" s="7">
        <f t="shared" si="1"/>
        <v>-2</v>
      </c>
      <c r="G34" s="12">
        <v>36.5</v>
      </c>
      <c r="H34" s="26"/>
    </row>
    <row r="35" spans="2:8" ht="12.75">
      <c r="B35" s="10">
        <f t="shared" si="2"/>
        <v>30</v>
      </c>
      <c r="C35" s="29" t="s">
        <v>18</v>
      </c>
      <c r="D35" s="7">
        <f t="shared" si="4"/>
        <v>1</v>
      </c>
      <c r="E35" s="7">
        <v>0</v>
      </c>
      <c r="F35" s="7">
        <f t="shared" si="1"/>
        <v>0</v>
      </c>
      <c r="G35" s="12">
        <v>31</v>
      </c>
      <c r="H35" s="26" t="s">
        <v>35</v>
      </c>
    </row>
    <row r="36" spans="2:8" ht="12.75">
      <c r="B36" s="10">
        <f t="shared" si="2"/>
        <v>31</v>
      </c>
      <c r="C36" s="11" t="s">
        <v>14</v>
      </c>
      <c r="D36" s="7">
        <f t="shared" si="4"/>
        <v>1</v>
      </c>
      <c r="E36" s="7">
        <f>IF(D36=0,0,IF(G36-(D36*31)&lt;21,IF(D36&gt;1,10.5,7.5),IF(D36&gt;4,24,21)))</f>
        <v>7.5</v>
      </c>
      <c r="F36" s="7">
        <f t="shared" si="1"/>
        <v>0</v>
      </c>
      <c r="G36" s="12">
        <v>38.5</v>
      </c>
      <c r="H36" s="26"/>
    </row>
    <row r="37" spans="2:8" ht="12.75">
      <c r="B37" s="10">
        <f t="shared" si="2"/>
        <v>32</v>
      </c>
      <c r="C37" s="11" t="s">
        <v>57</v>
      </c>
      <c r="D37" s="7">
        <f t="shared" si="4"/>
        <v>1</v>
      </c>
      <c r="E37" s="7">
        <f>IF(D37=0,0,IF(G37-(D37*31)&lt;21,IF(D37&gt;1,10.5,7.5),IF(D37&gt;4,24,21)))</f>
        <v>7.5</v>
      </c>
      <c r="F37" s="7">
        <f t="shared" si="1"/>
        <v>0</v>
      </c>
      <c r="G37" s="12">
        <v>38.5</v>
      </c>
      <c r="H37" s="26"/>
    </row>
    <row r="38" spans="2:8" ht="12.75">
      <c r="B38" s="10">
        <f t="shared" si="2"/>
        <v>33</v>
      </c>
      <c r="C38" s="11" t="s">
        <v>15</v>
      </c>
      <c r="D38" s="7">
        <f t="shared" si="4"/>
        <v>1</v>
      </c>
      <c r="E38" s="7">
        <f>IF(D38=0,0,IF(G38-(D38*31)&lt;21,IF(D38&gt;1,10.5,7.5),IF(D38&gt;4,24,21)))</f>
        <v>7.5</v>
      </c>
      <c r="F38" s="7">
        <f aca="true" t="shared" si="5" ref="F38:F62">G38-((D38*31)+E38)</f>
        <v>0</v>
      </c>
      <c r="G38" s="12">
        <v>38.5</v>
      </c>
      <c r="H38" s="26"/>
    </row>
    <row r="39" spans="2:8" ht="12.75">
      <c r="B39" s="10">
        <f aca="true" t="shared" si="6" ref="B39:B70">B38+1</f>
        <v>34</v>
      </c>
      <c r="C39" s="11" t="s">
        <v>58</v>
      </c>
      <c r="D39" s="7">
        <f t="shared" si="4"/>
        <v>1</v>
      </c>
      <c r="E39" s="7">
        <f>IF(D39=0,0,IF(G39-(D39*31)&lt;21,IF(D39&gt;1,10.5,7.5),IF(D39&gt;4,24,21)))</f>
        <v>7.5</v>
      </c>
      <c r="F39" s="7">
        <f t="shared" si="5"/>
        <v>1.5</v>
      </c>
      <c r="G39" s="12">
        <v>40</v>
      </c>
      <c r="H39" s="26"/>
    </row>
    <row r="40" spans="2:8" ht="12.75">
      <c r="B40" s="10">
        <f t="shared" si="6"/>
        <v>35</v>
      </c>
      <c r="C40" s="29" t="s">
        <v>59</v>
      </c>
      <c r="D40" s="7">
        <f t="shared" si="4"/>
        <v>1</v>
      </c>
      <c r="E40" s="7">
        <v>0</v>
      </c>
      <c r="F40" s="7">
        <f t="shared" si="5"/>
        <v>0</v>
      </c>
      <c r="G40" s="12">
        <v>31</v>
      </c>
      <c r="H40" s="26" t="s">
        <v>35</v>
      </c>
    </row>
    <row r="41" spans="2:8" ht="12.75">
      <c r="B41" s="10">
        <f t="shared" si="6"/>
        <v>36</v>
      </c>
      <c r="C41" s="11" t="s">
        <v>60</v>
      </c>
      <c r="D41" s="7">
        <f t="shared" si="4"/>
        <v>1</v>
      </c>
      <c r="E41" s="7">
        <f aca="true" t="shared" si="7" ref="E41:E69">IF(D41=0,0,IF(G41-(D41*31)&lt;21,IF(D41&gt;1,10.5,7.5),IF(D41&gt;4,24,21)))</f>
        <v>7.5</v>
      </c>
      <c r="F41" s="7">
        <f t="shared" si="5"/>
        <v>1</v>
      </c>
      <c r="G41" s="12">
        <v>39.5</v>
      </c>
      <c r="H41" s="26"/>
    </row>
    <row r="42" spans="2:8" ht="12.75">
      <c r="B42" s="10">
        <f t="shared" si="6"/>
        <v>37</v>
      </c>
      <c r="C42" s="11" t="s">
        <v>61</v>
      </c>
      <c r="D42" s="7">
        <f t="shared" si="4"/>
        <v>2</v>
      </c>
      <c r="E42" s="7">
        <f t="shared" si="7"/>
        <v>10.5</v>
      </c>
      <c r="F42" s="7">
        <f t="shared" si="5"/>
        <v>0</v>
      </c>
      <c r="G42" s="12">
        <v>72.5</v>
      </c>
      <c r="H42" s="26"/>
    </row>
    <row r="43" spans="2:8" ht="12.75">
      <c r="B43" s="10">
        <f t="shared" si="6"/>
        <v>38</v>
      </c>
      <c r="C43" s="11" t="s">
        <v>62</v>
      </c>
      <c r="D43" s="7">
        <f t="shared" si="4"/>
        <v>2</v>
      </c>
      <c r="E43" s="7">
        <f t="shared" si="7"/>
        <v>10.5</v>
      </c>
      <c r="F43" s="7">
        <f t="shared" si="5"/>
        <v>0</v>
      </c>
      <c r="G43" s="12">
        <v>72.5</v>
      </c>
      <c r="H43" s="26"/>
    </row>
    <row r="44" spans="2:8" ht="12.75">
      <c r="B44" s="10">
        <f t="shared" si="6"/>
        <v>39</v>
      </c>
      <c r="C44" s="11" t="s">
        <v>63</v>
      </c>
      <c r="D44" s="7">
        <f t="shared" si="4"/>
        <v>1</v>
      </c>
      <c r="E44" s="7">
        <f t="shared" si="7"/>
        <v>7.5</v>
      </c>
      <c r="F44" s="7">
        <f t="shared" si="5"/>
        <v>1.5</v>
      </c>
      <c r="G44" s="12">
        <v>40</v>
      </c>
      <c r="H44" s="26"/>
    </row>
    <row r="45" spans="2:8" ht="12.75">
      <c r="B45" s="10">
        <f t="shared" si="6"/>
        <v>40</v>
      </c>
      <c r="C45" s="11" t="s">
        <v>19</v>
      </c>
      <c r="D45" s="7">
        <f t="shared" si="4"/>
        <v>1</v>
      </c>
      <c r="E45" s="7">
        <f t="shared" si="7"/>
        <v>7.5</v>
      </c>
      <c r="F45" s="7">
        <f t="shared" si="5"/>
        <v>0</v>
      </c>
      <c r="G45" s="12">
        <v>38.5</v>
      </c>
      <c r="H45" s="26"/>
    </row>
    <row r="46" spans="2:8" ht="12.75">
      <c r="B46" s="10">
        <f t="shared" si="6"/>
        <v>41</v>
      </c>
      <c r="C46" s="11" t="s">
        <v>190</v>
      </c>
      <c r="D46" s="7">
        <f t="shared" si="4"/>
        <v>1</v>
      </c>
      <c r="E46" s="7">
        <f t="shared" si="7"/>
        <v>7.5</v>
      </c>
      <c r="F46" s="7">
        <f t="shared" si="5"/>
        <v>0</v>
      </c>
      <c r="G46" s="12">
        <v>38.5</v>
      </c>
      <c r="H46" s="26"/>
    </row>
    <row r="47" spans="2:8" ht="12.75">
      <c r="B47" s="10">
        <f t="shared" si="6"/>
        <v>42</v>
      </c>
      <c r="C47" s="11" t="s">
        <v>64</v>
      </c>
      <c r="D47" s="7">
        <f t="shared" si="4"/>
        <v>1</v>
      </c>
      <c r="E47" s="7">
        <f t="shared" si="7"/>
        <v>7.5</v>
      </c>
      <c r="F47" s="7">
        <f t="shared" si="5"/>
        <v>0</v>
      </c>
      <c r="G47" s="12">
        <v>38.5</v>
      </c>
      <c r="H47" s="26"/>
    </row>
    <row r="48" spans="2:8" ht="12.75">
      <c r="B48" s="10">
        <f t="shared" si="6"/>
        <v>43</v>
      </c>
      <c r="C48" s="11" t="s">
        <v>2</v>
      </c>
      <c r="D48" s="7">
        <f t="shared" si="4"/>
        <v>2</v>
      </c>
      <c r="E48" s="7">
        <f t="shared" si="7"/>
        <v>10.5</v>
      </c>
      <c r="F48" s="7">
        <f t="shared" si="5"/>
        <v>0</v>
      </c>
      <c r="G48" s="12">
        <v>72.5</v>
      </c>
      <c r="H48" s="26"/>
    </row>
    <row r="49" spans="2:8" ht="12.75">
      <c r="B49" s="10">
        <f t="shared" si="6"/>
        <v>44</v>
      </c>
      <c r="C49" s="11" t="s">
        <v>65</v>
      </c>
      <c r="D49" s="7">
        <f t="shared" si="4"/>
        <v>1</v>
      </c>
      <c r="E49" s="7">
        <f t="shared" si="7"/>
        <v>7.5</v>
      </c>
      <c r="F49" s="7">
        <f t="shared" si="5"/>
        <v>0</v>
      </c>
      <c r="G49" s="12">
        <v>38.5</v>
      </c>
      <c r="H49" s="26"/>
    </row>
    <row r="50" spans="2:8" ht="12.75">
      <c r="B50" s="10">
        <f t="shared" si="6"/>
        <v>45</v>
      </c>
      <c r="C50" s="11" t="s">
        <v>66</v>
      </c>
      <c r="D50" s="7">
        <f t="shared" si="4"/>
        <v>1</v>
      </c>
      <c r="E50" s="7">
        <f t="shared" si="7"/>
        <v>7.5</v>
      </c>
      <c r="F50" s="7">
        <f t="shared" si="5"/>
        <v>0</v>
      </c>
      <c r="G50" s="12">
        <v>38.5</v>
      </c>
      <c r="H50" s="26"/>
    </row>
    <row r="51" spans="2:8" ht="12.75">
      <c r="B51" s="10">
        <f t="shared" si="6"/>
        <v>46</v>
      </c>
      <c r="C51" s="11" t="s">
        <v>67</v>
      </c>
      <c r="D51" s="7">
        <f t="shared" si="4"/>
        <v>1</v>
      </c>
      <c r="E51" s="7">
        <f t="shared" si="7"/>
        <v>7.5</v>
      </c>
      <c r="F51" s="7">
        <f t="shared" si="5"/>
        <v>0</v>
      </c>
      <c r="G51" s="12">
        <v>38.5</v>
      </c>
      <c r="H51" s="26" t="s">
        <v>68</v>
      </c>
    </row>
    <row r="52" spans="2:8" ht="12.75">
      <c r="B52" s="10">
        <f t="shared" si="6"/>
        <v>47</v>
      </c>
      <c r="C52" s="11" t="s">
        <v>67</v>
      </c>
      <c r="D52" s="7">
        <f t="shared" si="4"/>
        <v>2</v>
      </c>
      <c r="E52" s="7">
        <f t="shared" si="7"/>
        <v>10.5</v>
      </c>
      <c r="F52" s="7">
        <f t="shared" si="5"/>
        <v>0</v>
      </c>
      <c r="G52" s="12">
        <v>72.5</v>
      </c>
      <c r="H52" s="26" t="s">
        <v>68</v>
      </c>
    </row>
    <row r="53" spans="2:8" ht="12.75">
      <c r="B53" s="10">
        <f t="shared" si="6"/>
        <v>48</v>
      </c>
      <c r="C53" s="11" t="s">
        <v>69</v>
      </c>
      <c r="D53" s="7">
        <f t="shared" si="4"/>
        <v>1</v>
      </c>
      <c r="E53" s="7">
        <f t="shared" si="7"/>
        <v>7.5</v>
      </c>
      <c r="F53" s="7">
        <f t="shared" si="5"/>
        <v>0</v>
      </c>
      <c r="G53" s="12">
        <v>38.5</v>
      </c>
      <c r="H53" s="26"/>
    </row>
    <row r="54" spans="2:8" ht="12.75">
      <c r="B54" s="10">
        <f t="shared" si="6"/>
        <v>49</v>
      </c>
      <c r="C54" s="11" t="s">
        <v>8</v>
      </c>
      <c r="D54" s="7">
        <f t="shared" si="4"/>
        <v>1</v>
      </c>
      <c r="E54" s="7">
        <f t="shared" si="7"/>
        <v>7.5</v>
      </c>
      <c r="F54" s="7">
        <f t="shared" si="5"/>
        <v>0</v>
      </c>
      <c r="G54" s="12">
        <v>38.5</v>
      </c>
      <c r="H54" s="26"/>
    </row>
    <row r="55" spans="2:8" ht="12.75">
      <c r="B55" s="10">
        <f t="shared" si="6"/>
        <v>50</v>
      </c>
      <c r="C55" s="11" t="s">
        <v>70</v>
      </c>
      <c r="D55" s="7">
        <f t="shared" si="4"/>
        <v>2</v>
      </c>
      <c r="E55" s="7">
        <f t="shared" si="7"/>
        <v>10.5</v>
      </c>
      <c r="F55" s="7">
        <f t="shared" si="5"/>
        <v>4</v>
      </c>
      <c r="G55" s="12">
        <v>76.5</v>
      </c>
      <c r="H55" s="26"/>
    </row>
    <row r="56" spans="2:8" ht="12.75">
      <c r="B56" s="10">
        <f t="shared" si="6"/>
        <v>51</v>
      </c>
      <c r="C56" s="11" t="s">
        <v>4</v>
      </c>
      <c r="D56" s="7">
        <f t="shared" si="4"/>
        <v>2</v>
      </c>
      <c r="E56" s="7">
        <f t="shared" si="7"/>
        <v>10.5</v>
      </c>
      <c r="F56" s="7">
        <f t="shared" si="5"/>
        <v>0.5</v>
      </c>
      <c r="G56" s="12">
        <v>73</v>
      </c>
      <c r="H56" s="26"/>
    </row>
    <row r="57" spans="2:8" ht="12.75">
      <c r="B57" s="10">
        <f t="shared" si="6"/>
        <v>52</v>
      </c>
      <c r="C57" s="11" t="s">
        <v>71</v>
      </c>
      <c r="D57" s="7">
        <f t="shared" si="4"/>
        <v>1</v>
      </c>
      <c r="E57" s="7">
        <v>10.5</v>
      </c>
      <c r="F57" s="7">
        <f t="shared" si="5"/>
        <v>0</v>
      </c>
      <c r="G57" s="12">
        <v>41.5</v>
      </c>
      <c r="H57" s="26" t="s">
        <v>72</v>
      </c>
    </row>
    <row r="58" spans="2:8" ht="12.75">
      <c r="B58" s="10">
        <f t="shared" si="6"/>
        <v>53</v>
      </c>
      <c r="C58" s="11" t="s">
        <v>20</v>
      </c>
      <c r="D58" s="7">
        <f t="shared" si="4"/>
        <v>1</v>
      </c>
      <c r="E58" s="7">
        <f t="shared" si="7"/>
        <v>7.5</v>
      </c>
      <c r="F58" s="7">
        <f t="shared" si="5"/>
        <v>0</v>
      </c>
      <c r="G58" s="12">
        <v>38.5</v>
      </c>
      <c r="H58" s="26"/>
    </row>
    <row r="59" spans="2:8" ht="12.75">
      <c r="B59" s="10">
        <f t="shared" si="6"/>
        <v>54</v>
      </c>
      <c r="C59" s="11" t="s">
        <v>73</v>
      </c>
      <c r="D59" s="7">
        <f t="shared" si="4"/>
        <v>1</v>
      </c>
      <c r="E59" s="7">
        <f t="shared" si="7"/>
        <v>7.5</v>
      </c>
      <c r="F59" s="7">
        <f t="shared" si="5"/>
        <v>0</v>
      </c>
      <c r="G59" s="12">
        <v>38.5</v>
      </c>
      <c r="H59" s="26"/>
    </row>
    <row r="60" spans="2:8" ht="12.75">
      <c r="B60" s="10">
        <f t="shared" si="6"/>
        <v>55</v>
      </c>
      <c r="C60" s="11" t="s">
        <v>74</v>
      </c>
      <c r="D60" s="7">
        <f aca="true" t="shared" si="8" ref="D60:D93">INT(G60/31)</f>
        <v>1</v>
      </c>
      <c r="E60" s="7">
        <f t="shared" si="7"/>
        <v>7.5</v>
      </c>
      <c r="F60" s="7">
        <f t="shared" si="5"/>
        <v>0</v>
      </c>
      <c r="G60" s="12">
        <v>38.5</v>
      </c>
      <c r="H60" s="26"/>
    </row>
    <row r="61" spans="2:8" ht="12.75">
      <c r="B61" s="10">
        <f t="shared" si="6"/>
        <v>56</v>
      </c>
      <c r="C61" s="11" t="s">
        <v>3</v>
      </c>
      <c r="D61" s="7">
        <f t="shared" si="8"/>
        <v>1</v>
      </c>
      <c r="E61" s="7">
        <f t="shared" si="7"/>
        <v>7.5</v>
      </c>
      <c r="F61" s="7">
        <f t="shared" si="5"/>
        <v>0</v>
      </c>
      <c r="G61" s="12">
        <v>38.5</v>
      </c>
      <c r="H61" s="26"/>
    </row>
    <row r="62" spans="2:8" ht="12.75">
      <c r="B62" s="10">
        <f t="shared" si="6"/>
        <v>57</v>
      </c>
      <c r="C62" s="11" t="s">
        <v>75</v>
      </c>
      <c r="D62" s="7">
        <f t="shared" si="8"/>
        <v>1</v>
      </c>
      <c r="E62" s="7">
        <f t="shared" si="7"/>
        <v>7.5</v>
      </c>
      <c r="F62" s="7">
        <f t="shared" si="5"/>
        <v>0</v>
      </c>
      <c r="G62" s="12">
        <v>38.5</v>
      </c>
      <c r="H62" s="26"/>
    </row>
    <row r="63" spans="2:8" ht="12.75">
      <c r="B63" s="10">
        <f t="shared" si="6"/>
        <v>58</v>
      </c>
      <c r="C63" s="30" t="s">
        <v>76</v>
      </c>
      <c r="D63" s="7">
        <f t="shared" si="8"/>
        <v>2</v>
      </c>
      <c r="E63" s="7">
        <f t="shared" si="7"/>
        <v>10.5</v>
      </c>
      <c r="F63" s="7">
        <v>0</v>
      </c>
      <c r="G63" s="12">
        <v>62</v>
      </c>
      <c r="H63" s="26"/>
    </row>
    <row r="64" spans="2:8" ht="12.75">
      <c r="B64" s="10">
        <f t="shared" si="6"/>
        <v>59</v>
      </c>
      <c r="C64" s="11" t="s">
        <v>77</v>
      </c>
      <c r="D64" s="7">
        <f t="shared" si="8"/>
        <v>2</v>
      </c>
      <c r="E64" s="7">
        <f t="shared" si="7"/>
        <v>10.5</v>
      </c>
      <c r="F64" s="7">
        <f aca="true" t="shared" si="9" ref="F64:F93">G64-((D64*31)+E64)</f>
        <v>-4</v>
      </c>
      <c r="G64" s="12">
        <v>68.5</v>
      </c>
      <c r="H64" s="26"/>
    </row>
    <row r="65" spans="2:8" ht="12.75">
      <c r="B65" s="10">
        <f t="shared" si="6"/>
        <v>60</v>
      </c>
      <c r="C65" s="11" t="s">
        <v>78</v>
      </c>
      <c r="D65" s="7">
        <f t="shared" si="8"/>
        <v>1</v>
      </c>
      <c r="E65" s="7">
        <f t="shared" si="7"/>
        <v>7.5</v>
      </c>
      <c r="F65" s="7">
        <f t="shared" si="9"/>
        <v>0</v>
      </c>
      <c r="G65" s="12">
        <v>38.5</v>
      </c>
      <c r="H65" s="26"/>
    </row>
    <row r="66" spans="2:8" ht="12.75">
      <c r="B66" s="10">
        <f t="shared" si="6"/>
        <v>61</v>
      </c>
      <c r="C66" s="11" t="s">
        <v>79</v>
      </c>
      <c r="D66" s="7">
        <f t="shared" si="8"/>
        <v>1</v>
      </c>
      <c r="E66" s="7">
        <f t="shared" si="7"/>
        <v>7.5</v>
      </c>
      <c r="F66" s="7">
        <f t="shared" si="9"/>
        <v>-2</v>
      </c>
      <c r="G66" s="12">
        <v>36.5</v>
      </c>
      <c r="H66" s="26"/>
    </row>
    <row r="67" spans="2:8" ht="12.75">
      <c r="B67" s="10">
        <f t="shared" si="6"/>
        <v>62</v>
      </c>
      <c r="C67" s="11" t="s">
        <v>80</v>
      </c>
      <c r="D67" s="7">
        <f t="shared" si="8"/>
        <v>2</v>
      </c>
      <c r="E67" s="7">
        <f t="shared" si="7"/>
        <v>10.5</v>
      </c>
      <c r="F67" s="7">
        <f t="shared" si="9"/>
        <v>0</v>
      </c>
      <c r="G67" s="12">
        <v>72.5</v>
      </c>
      <c r="H67" s="26"/>
    </row>
    <row r="68" spans="2:8" ht="12.75">
      <c r="B68" s="10">
        <f t="shared" si="6"/>
        <v>63</v>
      </c>
      <c r="C68" s="11" t="s">
        <v>81</v>
      </c>
      <c r="D68" s="7">
        <f t="shared" si="8"/>
        <v>1</v>
      </c>
      <c r="E68" s="7">
        <f t="shared" si="7"/>
        <v>7.5</v>
      </c>
      <c r="F68" s="7">
        <f t="shared" si="9"/>
        <v>-2</v>
      </c>
      <c r="G68" s="12">
        <v>36.5</v>
      </c>
      <c r="H68" s="26"/>
    </row>
    <row r="69" spans="2:8" ht="12.75">
      <c r="B69" s="10">
        <f t="shared" si="6"/>
        <v>64</v>
      </c>
      <c r="C69" s="11" t="s">
        <v>82</v>
      </c>
      <c r="D69" s="7">
        <f t="shared" si="8"/>
        <v>2</v>
      </c>
      <c r="E69" s="7">
        <f t="shared" si="7"/>
        <v>10.5</v>
      </c>
      <c r="F69" s="7">
        <f t="shared" si="9"/>
        <v>0</v>
      </c>
      <c r="G69" s="12">
        <v>72.5</v>
      </c>
      <c r="H69" s="26"/>
    </row>
    <row r="70" spans="2:8" ht="12.75">
      <c r="B70" s="10">
        <f t="shared" si="6"/>
        <v>65</v>
      </c>
      <c r="C70" s="30" t="s">
        <v>83</v>
      </c>
      <c r="D70" s="7">
        <f t="shared" si="8"/>
        <v>1</v>
      </c>
      <c r="E70" s="7">
        <v>0</v>
      </c>
      <c r="F70" s="7">
        <f t="shared" si="9"/>
        <v>0</v>
      </c>
      <c r="G70" s="12">
        <v>31</v>
      </c>
      <c r="H70" s="26" t="s">
        <v>37</v>
      </c>
    </row>
    <row r="71" spans="2:8" ht="12.75">
      <c r="B71" s="10">
        <f aca="true" t="shared" si="10" ref="B71:B92">B70+1</f>
        <v>66</v>
      </c>
      <c r="C71" s="11" t="s">
        <v>84</v>
      </c>
      <c r="D71" s="7">
        <f t="shared" si="8"/>
        <v>1</v>
      </c>
      <c r="E71" s="7">
        <f aca="true" t="shared" si="11" ref="E71:E78">IF(D71=0,0,IF(G71-(D71*31)&lt;21,IF(D71&gt;1,10.5,7.5),IF(D71&gt;4,24,21)))</f>
        <v>7.5</v>
      </c>
      <c r="F71" s="7">
        <f t="shared" si="9"/>
        <v>0</v>
      </c>
      <c r="G71" s="12">
        <v>38.5</v>
      </c>
      <c r="H71" s="26"/>
    </row>
    <row r="72" spans="2:8" ht="12.75">
      <c r="B72" s="10">
        <f t="shared" si="10"/>
        <v>67</v>
      </c>
      <c r="C72" s="11" t="s">
        <v>85</v>
      </c>
      <c r="D72" s="7">
        <f t="shared" si="8"/>
        <v>1</v>
      </c>
      <c r="E72" s="7">
        <f t="shared" si="11"/>
        <v>7.5</v>
      </c>
      <c r="F72" s="7">
        <f t="shared" si="9"/>
        <v>1.5</v>
      </c>
      <c r="G72" s="12">
        <v>40</v>
      </c>
      <c r="H72" s="26"/>
    </row>
    <row r="73" spans="2:8" ht="12.75">
      <c r="B73" s="10">
        <f t="shared" si="10"/>
        <v>68</v>
      </c>
      <c r="C73" s="11" t="s">
        <v>86</v>
      </c>
      <c r="D73" s="7">
        <f t="shared" si="8"/>
        <v>2</v>
      </c>
      <c r="E73" s="7">
        <f t="shared" si="11"/>
        <v>10.5</v>
      </c>
      <c r="F73" s="7">
        <f t="shared" si="9"/>
        <v>0</v>
      </c>
      <c r="G73" s="12">
        <v>72.5</v>
      </c>
      <c r="H73" s="26"/>
    </row>
    <row r="74" spans="2:8" ht="12.75">
      <c r="B74" s="10">
        <f t="shared" si="10"/>
        <v>69</v>
      </c>
      <c r="C74" s="11" t="s">
        <v>87</v>
      </c>
      <c r="D74" s="7">
        <f t="shared" si="8"/>
        <v>2</v>
      </c>
      <c r="E74" s="7">
        <f t="shared" si="11"/>
        <v>10.5</v>
      </c>
      <c r="F74" s="7">
        <f t="shared" si="9"/>
        <v>0</v>
      </c>
      <c r="G74" s="12">
        <v>72.5</v>
      </c>
      <c r="H74" s="26"/>
    </row>
    <row r="75" spans="2:8" ht="12.75">
      <c r="B75" s="10">
        <f t="shared" si="10"/>
        <v>70</v>
      </c>
      <c r="C75" s="11" t="s">
        <v>88</v>
      </c>
      <c r="D75" s="7">
        <f t="shared" si="8"/>
        <v>1</v>
      </c>
      <c r="E75" s="7">
        <f t="shared" si="11"/>
        <v>7.5</v>
      </c>
      <c r="F75" s="7">
        <f t="shared" si="9"/>
        <v>-2</v>
      </c>
      <c r="G75" s="12">
        <v>36.5</v>
      </c>
      <c r="H75" s="26"/>
    </row>
    <row r="76" spans="2:8" ht="12.75">
      <c r="B76" s="10">
        <f t="shared" si="10"/>
        <v>71</v>
      </c>
      <c r="C76" s="11" t="s">
        <v>7</v>
      </c>
      <c r="D76" s="7">
        <f t="shared" si="8"/>
        <v>1</v>
      </c>
      <c r="E76" s="7">
        <f t="shared" si="11"/>
        <v>7.5</v>
      </c>
      <c r="F76" s="7">
        <f t="shared" si="9"/>
        <v>0</v>
      </c>
      <c r="G76" s="12">
        <v>38.5</v>
      </c>
      <c r="H76" s="26"/>
    </row>
    <row r="77" spans="2:8" ht="12.75">
      <c r="B77" s="10">
        <f t="shared" si="10"/>
        <v>72</v>
      </c>
      <c r="C77" s="11" t="s">
        <v>89</v>
      </c>
      <c r="D77" s="7">
        <f t="shared" si="8"/>
        <v>3</v>
      </c>
      <c r="E77" s="7">
        <f t="shared" si="11"/>
        <v>10.5</v>
      </c>
      <c r="F77" s="7">
        <f t="shared" si="9"/>
        <v>4.5</v>
      </c>
      <c r="G77" s="12">
        <v>108</v>
      </c>
      <c r="H77" s="26"/>
    </row>
    <row r="78" spans="2:8" ht="12.75">
      <c r="B78" s="10">
        <f t="shared" si="10"/>
        <v>73</v>
      </c>
      <c r="C78" s="11" t="s">
        <v>90</v>
      </c>
      <c r="D78" s="7">
        <f t="shared" si="8"/>
        <v>1</v>
      </c>
      <c r="E78" s="7">
        <f t="shared" si="11"/>
        <v>7.5</v>
      </c>
      <c r="F78" s="7">
        <f t="shared" si="9"/>
        <v>-2</v>
      </c>
      <c r="G78" s="12">
        <v>36.5</v>
      </c>
      <c r="H78" s="26"/>
    </row>
    <row r="79" spans="2:8" ht="12.75">
      <c r="B79" s="10">
        <f t="shared" si="10"/>
        <v>74</v>
      </c>
      <c r="C79" s="30" t="s">
        <v>91</v>
      </c>
      <c r="D79" s="7">
        <f t="shared" si="8"/>
        <v>2</v>
      </c>
      <c r="E79" s="7">
        <v>0</v>
      </c>
      <c r="F79" s="7">
        <f t="shared" si="9"/>
        <v>0</v>
      </c>
      <c r="G79" s="12">
        <v>62</v>
      </c>
      <c r="H79" s="26" t="s">
        <v>37</v>
      </c>
    </row>
    <row r="80" spans="2:8" ht="12.75">
      <c r="B80" s="10">
        <f t="shared" si="10"/>
        <v>75</v>
      </c>
      <c r="C80" s="11" t="s">
        <v>92</v>
      </c>
      <c r="D80" s="7">
        <f t="shared" si="8"/>
        <v>2</v>
      </c>
      <c r="E80" s="7">
        <f aca="true" t="shared" si="12" ref="E80:E93">IF(D80=0,0,IF(G80-(D80*31)&lt;21,IF(D80&gt;1,10.5,7.5),IF(D80&gt;4,24,21)))</f>
        <v>10.5</v>
      </c>
      <c r="F80" s="7">
        <f t="shared" si="9"/>
        <v>0</v>
      </c>
      <c r="G80" s="12">
        <v>72.5</v>
      </c>
      <c r="H80" s="26"/>
    </row>
    <row r="81" spans="2:8" ht="12.75">
      <c r="B81" s="10">
        <f t="shared" si="10"/>
        <v>76</v>
      </c>
      <c r="C81" s="11" t="s">
        <v>189</v>
      </c>
      <c r="D81" s="7">
        <f t="shared" si="8"/>
        <v>1</v>
      </c>
      <c r="E81" s="7">
        <f t="shared" si="12"/>
        <v>7.5</v>
      </c>
      <c r="F81" s="7">
        <f t="shared" si="9"/>
        <v>0.5</v>
      </c>
      <c r="G81" s="12">
        <v>39</v>
      </c>
      <c r="H81" s="26"/>
    </row>
    <row r="82" spans="2:8" ht="12.75">
      <c r="B82" s="10">
        <f t="shared" si="10"/>
        <v>77</v>
      </c>
      <c r="C82" s="11" t="s">
        <v>192</v>
      </c>
      <c r="D82" s="7">
        <f t="shared" si="8"/>
        <v>1</v>
      </c>
      <c r="E82" s="7">
        <v>0</v>
      </c>
      <c r="F82" s="7">
        <f t="shared" si="9"/>
        <v>0</v>
      </c>
      <c r="G82" s="12">
        <v>31</v>
      </c>
      <c r="H82" s="26" t="s">
        <v>72</v>
      </c>
    </row>
    <row r="83" spans="2:8" ht="12.75">
      <c r="B83" s="10">
        <f t="shared" si="10"/>
        <v>78</v>
      </c>
      <c r="C83" s="11" t="s">
        <v>198</v>
      </c>
      <c r="D83" s="7">
        <f t="shared" si="8"/>
        <v>1</v>
      </c>
      <c r="E83" s="7">
        <f t="shared" si="12"/>
        <v>7.5</v>
      </c>
      <c r="F83" s="7">
        <f t="shared" si="9"/>
        <v>1.5</v>
      </c>
      <c r="G83" s="12">
        <v>40</v>
      </c>
      <c r="H83" s="26"/>
    </row>
    <row r="84" spans="2:8" ht="12.75">
      <c r="B84" s="10">
        <f t="shared" si="10"/>
        <v>79</v>
      </c>
      <c r="C84" s="11" t="s">
        <v>193</v>
      </c>
      <c r="D84" s="7">
        <f t="shared" si="8"/>
        <v>1</v>
      </c>
      <c r="E84" s="7">
        <f t="shared" si="12"/>
        <v>7.5</v>
      </c>
      <c r="F84" s="7">
        <f t="shared" si="9"/>
        <v>1.5</v>
      </c>
      <c r="G84" s="12">
        <v>40</v>
      </c>
      <c r="H84" s="26"/>
    </row>
    <row r="85" spans="2:8" ht="12.75">
      <c r="B85" s="10">
        <f t="shared" si="10"/>
        <v>80</v>
      </c>
      <c r="C85" s="11" t="s">
        <v>194</v>
      </c>
      <c r="D85" s="7">
        <f t="shared" si="8"/>
        <v>1</v>
      </c>
      <c r="E85" s="7">
        <f t="shared" si="12"/>
        <v>7.5</v>
      </c>
      <c r="F85" s="7">
        <f t="shared" si="9"/>
        <v>-2</v>
      </c>
      <c r="G85" s="12">
        <v>36.5</v>
      </c>
      <c r="H85" s="26"/>
    </row>
    <row r="86" spans="2:8" ht="12.75">
      <c r="B86" s="10">
        <f t="shared" si="10"/>
        <v>81</v>
      </c>
      <c r="C86" s="11" t="s">
        <v>195</v>
      </c>
      <c r="D86" s="7">
        <f aca="true" t="shared" si="13" ref="D86:D91">INT(G86/31)</f>
        <v>1</v>
      </c>
      <c r="E86" s="7">
        <f aca="true" t="shared" si="14" ref="E86:E91">IF(D86=0,0,IF(G86-(D86*31)&lt;21,IF(D86&gt;1,10.5,7.5),IF(D86&gt;4,24,21)))</f>
        <v>7.5</v>
      </c>
      <c r="F86" s="7">
        <f aca="true" t="shared" si="15" ref="F86:F91">G86-((D86*31)+E86)</f>
        <v>0</v>
      </c>
      <c r="G86" s="12">
        <v>38.5</v>
      </c>
      <c r="H86" s="26"/>
    </row>
    <row r="87" spans="2:8" ht="12.75">
      <c r="B87" s="10">
        <f t="shared" si="10"/>
        <v>82</v>
      </c>
      <c r="C87" s="11" t="s">
        <v>200</v>
      </c>
      <c r="D87" s="7">
        <f t="shared" si="13"/>
        <v>2</v>
      </c>
      <c r="E87" s="7">
        <f t="shared" si="14"/>
        <v>10.5</v>
      </c>
      <c r="F87" s="7">
        <f t="shared" si="15"/>
        <v>-2.5</v>
      </c>
      <c r="G87" s="12">
        <v>70</v>
      </c>
      <c r="H87" s="26"/>
    </row>
    <row r="88" spans="2:8" ht="12.75">
      <c r="B88" s="10">
        <f t="shared" si="10"/>
        <v>83</v>
      </c>
      <c r="C88" s="11" t="s">
        <v>201</v>
      </c>
      <c r="D88" s="7">
        <f t="shared" si="13"/>
        <v>2</v>
      </c>
      <c r="E88" s="7">
        <v>0</v>
      </c>
      <c r="F88" s="7">
        <f t="shared" si="15"/>
        <v>0</v>
      </c>
      <c r="G88" s="12">
        <v>62</v>
      </c>
      <c r="H88" s="13" t="s">
        <v>39</v>
      </c>
    </row>
    <row r="89" spans="2:8" ht="12.75">
      <c r="B89" s="10">
        <f t="shared" si="10"/>
        <v>84</v>
      </c>
      <c r="C89" s="11" t="s">
        <v>202</v>
      </c>
      <c r="D89" s="7">
        <f t="shared" si="13"/>
        <v>1</v>
      </c>
      <c r="E89" s="7">
        <v>2.5</v>
      </c>
      <c r="F89" s="7">
        <f t="shared" si="15"/>
        <v>0.5</v>
      </c>
      <c r="G89" s="12">
        <v>34</v>
      </c>
      <c r="H89" s="26" t="s">
        <v>203</v>
      </c>
    </row>
    <row r="90" spans="2:8" ht="12.75">
      <c r="B90" s="10">
        <f t="shared" si="10"/>
        <v>85</v>
      </c>
      <c r="C90" s="11" t="s">
        <v>204</v>
      </c>
      <c r="D90" s="7">
        <f t="shared" si="13"/>
        <v>1</v>
      </c>
      <c r="E90" s="7">
        <f t="shared" si="14"/>
        <v>7.5</v>
      </c>
      <c r="F90" s="7">
        <f t="shared" si="15"/>
        <v>-2</v>
      </c>
      <c r="G90" s="12">
        <v>36.5</v>
      </c>
      <c r="H90" s="26"/>
    </row>
    <row r="91" spans="2:8" ht="12.75">
      <c r="B91" s="10">
        <f t="shared" si="10"/>
        <v>86</v>
      </c>
      <c r="C91" s="11"/>
      <c r="D91" s="7">
        <f t="shared" si="13"/>
        <v>0</v>
      </c>
      <c r="E91" s="7">
        <f t="shared" si="14"/>
        <v>0</v>
      </c>
      <c r="F91" s="7">
        <f t="shared" si="15"/>
        <v>0</v>
      </c>
      <c r="G91" s="12"/>
      <c r="H91" s="26"/>
    </row>
    <row r="92" spans="2:8" ht="12.75">
      <c r="B92" s="10">
        <f t="shared" si="10"/>
        <v>87</v>
      </c>
      <c r="C92" s="28"/>
      <c r="D92" s="7">
        <f t="shared" si="8"/>
        <v>0</v>
      </c>
      <c r="E92" s="7">
        <f t="shared" si="12"/>
        <v>0</v>
      </c>
      <c r="F92" s="7">
        <f t="shared" si="9"/>
        <v>0</v>
      </c>
      <c r="G92" s="7"/>
      <c r="H92" s="26"/>
    </row>
    <row r="93" spans="2:8" ht="13.5" thickBot="1">
      <c r="B93" s="10"/>
      <c r="C93" s="11"/>
      <c r="D93" s="7">
        <f t="shared" si="8"/>
        <v>0</v>
      </c>
      <c r="E93" s="7">
        <f t="shared" si="12"/>
        <v>0</v>
      </c>
      <c r="F93" s="7">
        <f t="shared" si="9"/>
        <v>0</v>
      </c>
      <c r="G93" s="27"/>
      <c r="H93" s="26"/>
    </row>
    <row r="94" spans="2:8" ht="13.5" thickBot="1">
      <c r="B94" s="2" t="s">
        <v>9</v>
      </c>
      <c r="C94" s="3" t="s">
        <v>0</v>
      </c>
      <c r="D94" s="2" t="s">
        <v>25</v>
      </c>
      <c r="E94" s="2" t="s">
        <v>11</v>
      </c>
      <c r="F94" s="2" t="s">
        <v>29</v>
      </c>
      <c r="G94" s="2" t="s">
        <v>12</v>
      </c>
      <c r="H94" s="2" t="s">
        <v>13</v>
      </c>
    </row>
    <row r="95" spans="2:7" ht="13.5" thickBot="1">
      <c r="B95" s="14"/>
      <c r="C95" s="15" t="s">
        <v>22</v>
      </c>
      <c r="D95" s="16">
        <f>SUM(D6:D93)</f>
        <v>109</v>
      </c>
      <c r="E95" s="33">
        <f>SUM(E6:E93)</f>
        <v>649</v>
      </c>
      <c r="F95" s="33">
        <f>SUM(F6:F93)</f>
        <v>4.5</v>
      </c>
      <c r="G95" s="33">
        <f>SUM(G6:G93)</f>
        <v>4022</v>
      </c>
    </row>
    <row r="96" spans="3:7" ht="13.5" thickBot="1">
      <c r="C96" s="17" t="s">
        <v>27</v>
      </c>
      <c r="D96" s="24">
        <f>SUMIF(G6:G93,"",D6:D93)</f>
        <v>0</v>
      </c>
      <c r="E96" s="25">
        <f>SUMIF(G6:G93,"",E6:E93)</f>
        <v>0</v>
      </c>
      <c r="F96" s="18"/>
      <c r="G96" s="20" t="s">
        <v>28</v>
      </c>
    </row>
    <row r="97" spans="2:7" ht="13.5" thickBot="1">
      <c r="B97" s="23"/>
      <c r="D97" s="17"/>
      <c r="E97" s="2">
        <f>COUNTIF(E6:E93,"7,5")</f>
        <v>49</v>
      </c>
      <c r="F97" s="20"/>
      <c r="G97" s="20" t="s">
        <v>93</v>
      </c>
    </row>
    <row r="98" spans="4:7" ht="13.5" thickBot="1">
      <c r="D98" s="17"/>
      <c r="E98" s="2">
        <f>COUNTIF(E6:E93,"10,5")</f>
        <v>18</v>
      </c>
      <c r="F98" s="20"/>
      <c r="G98" s="20" t="s">
        <v>94</v>
      </c>
    </row>
    <row r="99" spans="5:7" ht="13.5" thickBot="1">
      <c r="E99" s="2">
        <f>COUNTIF(E6:E93,"21")</f>
        <v>2</v>
      </c>
      <c r="F99" s="20"/>
      <c r="G99" s="20" t="s">
        <v>23</v>
      </c>
    </row>
    <row r="100" spans="3:7" ht="13.5" thickBot="1">
      <c r="C100" s="18"/>
      <c r="E100" s="2">
        <f>COUNTIF(E6:E93,"24")</f>
        <v>2</v>
      </c>
      <c r="F100" s="20"/>
      <c r="G100" s="20" t="s">
        <v>95</v>
      </c>
    </row>
    <row r="101" ht="12.75">
      <c r="C101" s="19"/>
    </row>
    <row r="102" ht="12.75">
      <c r="C102" s="34"/>
    </row>
    <row r="103" ht="12.75">
      <c r="C103" s="35"/>
    </row>
  </sheetData>
  <conditionalFormatting sqref="G6:G93">
    <cfRule type="expression" priority="1" dxfId="1" stopIfTrue="1">
      <formula>($D6*31)+$E6&gt;$G6</formula>
    </cfRule>
    <cfRule type="expression" priority="2" dxfId="2" stopIfTrue="1">
      <formula>($D6*31)+$E6&lt;$G6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Saldo konta klubowego</dc:title>
  <dc:subject/>
  <dc:creator>B3stia</dc:creator>
  <cp:keywords/>
  <dc:description/>
  <cp:lastModifiedBy>B3stia</cp:lastModifiedBy>
  <dcterms:created xsi:type="dcterms:W3CDTF">2007-12-01T08:24:15Z</dcterms:created>
  <dcterms:modified xsi:type="dcterms:W3CDTF">2010-12-08T19:41:04Z</dcterms:modified>
  <cp:category/>
  <cp:version/>
  <cp:contentType/>
  <cp:contentStatus/>
</cp:coreProperties>
</file>